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Stashaway\05 Marketing\04 PR\"/>
    </mc:Choice>
  </mc:AlternateContent>
  <xr:revisionPtr revIDLastSave="0" documentId="13_ncr:1_{F33B5E6A-FE3C-439A-BE3D-A6BEA9CB7D8E}" xr6:coauthVersionLast="31" xr6:coauthVersionMax="31" xr10:uidLastSave="{00000000-0000-0000-0000-000000000000}"/>
  <bookViews>
    <workbookView xWindow="0" yWindow="0" windowWidth="28800" windowHeight="11625" xr2:uid="{D40AF49D-5981-46E2-A356-A14204D3B7F5}"/>
  </bookViews>
  <sheets>
    <sheet name="Lifetime comparison" sheetId="3" r:id="rId1"/>
    <sheet name="Static Comparison" sheetId="1" r:id="rId2"/>
    <sheet name="StashAway Pricing" sheetId="2" r:id="rId3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3" l="1"/>
  <c r="D14" i="3"/>
  <c r="H14" i="3" s="1"/>
  <c r="D15" i="3" s="1"/>
  <c r="H15" i="3" s="1"/>
  <c r="C14" i="3"/>
  <c r="G14" i="3" s="1"/>
  <c r="C15" i="3" s="1"/>
  <c r="G15" i="3" s="1"/>
  <c r="B14" i="3"/>
  <c r="I14" i="3" l="1"/>
  <c r="M14" i="3" s="1"/>
  <c r="D16" i="3"/>
  <c r="H16" i="3" s="1"/>
  <c r="D17" i="3" s="1"/>
  <c r="C16" i="3"/>
  <c r="G16" i="3" s="1"/>
  <c r="B5" i="1"/>
  <c r="B6" i="1"/>
  <c r="B7" i="1"/>
  <c r="B9" i="1"/>
  <c r="B10" i="1"/>
  <c r="B11" i="1"/>
  <c r="B4" i="1"/>
  <c r="F14" i="3"/>
  <c r="J14" i="3" s="1"/>
  <c r="L14" i="3"/>
  <c r="A15" i="3"/>
  <c r="A16" i="3" s="1"/>
  <c r="A17" i="3" s="1"/>
  <c r="A18" i="3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B3" i="2"/>
  <c r="C3" i="2"/>
  <c r="C7" i="1"/>
  <c r="C9" i="1"/>
  <c r="C10" i="1"/>
  <c r="C11" i="1"/>
  <c r="C8" i="1"/>
  <c r="C6" i="1"/>
  <c r="C5" i="1"/>
  <c r="C4" i="1"/>
  <c r="D5" i="1"/>
  <c r="D6" i="1"/>
  <c r="D7" i="1"/>
  <c r="D8" i="1"/>
  <c r="D9" i="1"/>
  <c r="D10" i="1"/>
  <c r="D11" i="1"/>
  <c r="D4" i="1"/>
  <c r="E4" i="1"/>
  <c r="G4" i="1" s="1"/>
  <c r="H4" i="1" s="1"/>
  <c r="A8" i="1"/>
  <c r="B8" i="1" s="1"/>
  <c r="E15" i="3" l="1"/>
  <c r="I15" i="3" s="1"/>
  <c r="M15" i="3" s="1"/>
  <c r="B15" i="3"/>
  <c r="B4" i="2"/>
  <c r="B5" i="2" s="1"/>
  <c r="B6" i="2" s="1"/>
  <c r="B7" i="2" s="1"/>
  <c r="B8" i="2" s="1"/>
  <c r="C4" i="2"/>
  <c r="E6" i="1" s="1"/>
  <c r="G6" i="1" s="1"/>
  <c r="H6" i="1" s="1"/>
  <c r="C5" i="2"/>
  <c r="C17" i="3"/>
  <c r="G17" i="3" s="1"/>
  <c r="C18" i="3" s="1"/>
  <c r="G18" i="3" s="1"/>
  <c r="H17" i="3"/>
  <c r="D18" i="3" s="1"/>
  <c r="K14" i="3"/>
  <c r="K15" i="3" s="1"/>
  <c r="L15" i="3"/>
  <c r="E5" i="1"/>
  <c r="G5" i="1" s="1"/>
  <c r="H5" i="1" s="1"/>
  <c r="E16" i="3" l="1"/>
  <c r="I16" i="3" s="1"/>
  <c r="E17" i="3" s="1"/>
  <c r="I17" i="3" s="1"/>
  <c r="E7" i="1"/>
  <c r="G7" i="1" s="1"/>
  <c r="H7" i="1" s="1"/>
  <c r="C6" i="2"/>
  <c r="H18" i="3"/>
  <c r="D19" i="3" s="1"/>
  <c r="C19" i="3"/>
  <c r="G19" i="3" s="1"/>
  <c r="F15" i="3"/>
  <c r="L16" i="3"/>
  <c r="M16" i="3" l="1"/>
  <c r="E18" i="3"/>
  <c r="I18" i="3" s="1"/>
  <c r="J15" i="3"/>
  <c r="B16" i="3"/>
  <c r="F16" i="3" s="1"/>
  <c r="E8" i="1"/>
  <c r="G8" i="1" s="1"/>
  <c r="H8" i="1" s="1"/>
  <c r="C7" i="2"/>
  <c r="H19" i="3"/>
  <c r="D20" i="3" s="1"/>
  <c r="C20" i="3"/>
  <c r="G20" i="3" s="1"/>
  <c r="K16" i="3"/>
  <c r="E19" i="3" l="1"/>
  <c r="I19" i="3" s="1"/>
  <c r="E20" i="3" s="1"/>
  <c r="I20" i="3" s="1"/>
  <c r="E9" i="1"/>
  <c r="G9" i="1" s="1"/>
  <c r="H9" i="1" s="1"/>
  <c r="C8" i="2"/>
  <c r="E10" i="1" s="1"/>
  <c r="H20" i="3"/>
  <c r="D21" i="3" s="1"/>
  <c r="C21" i="3"/>
  <c r="G21" i="3" s="1"/>
  <c r="J16" i="3"/>
  <c r="B17" i="3"/>
  <c r="E21" i="3" l="1"/>
  <c r="G10" i="1"/>
  <c r="H10" i="1" s="1"/>
  <c r="E11" i="1"/>
  <c r="G11" i="1" s="1"/>
  <c r="H11" i="1" s="1"/>
  <c r="H21" i="3"/>
  <c r="D22" i="3" s="1"/>
  <c r="C22" i="3"/>
  <c r="G22" i="3" s="1"/>
  <c r="F17" i="3"/>
  <c r="J17" i="3" s="1"/>
  <c r="L17" i="3"/>
  <c r="K17" i="3"/>
  <c r="M17" i="3"/>
  <c r="I21" i="3" l="1"/>
  <c r="E22" i="3" s="1"/>
  <c r="H22" i="3"/>
  <c r="D23" i="3" s="1"/>
  <c r="C23" i="3"/>
  <c r="G23" i="3" s="1"/>
  <c r="B18" i="3"/>
  <c r="I22" i="3" l="1"/>
  <c r="E23" i="3" s="1"/>
  <c r="H23" i="3"/>
  <c r="D24" i="3" s="1"/>
  <c r="C24" i="3"/>
  <c r="G24" i="3" s="1"/>
  <c r="K18" i="3"/>
  <c r="M18" i="3"/>
  <c r="F18" i="3"/>
  <c r="J18" i="3" s="1"/>
  <c r="L18" i="3"/>
  <c r="I23" i="3" l="1"/>
  <c r="E24" i="3" s="1"/>
  <c r="H24" i="3"/>
  <c r="D25" i="3" s="1"/>
  <c r="C25" i="3"/>
  <c r="G25" i="3" s="1"/>
  <c r="B19" i="3"/>
  <c r="I24" i="3" l="1"/>
  <c r="E25" i="3" s="1"/>
  <c r="H25" i="3"/>
  <c r="D26" i="3" s="1"/>
  <c r="C26" i="3"/>
  <c r="G26" i="3" s="1"/>
  <c r="L19" i="3"/>
  <c r="F19" i="3"/>
  <c r="J19" i="3" s="1"/>
  <c r="M19" i="3"/>
  <c r="K19" i="3"/>
  <c r="I25" i="3" l="1"/>
  <c r="E26" i="3" s="1"/>
  <c r="H26" i="3"/>
  <c r="D27" i="3" s="1"/>
  <c r="C27" i="3"/>
  <c r="G27" i="3" s="1"/>
  <c r="B20" i="3"/>
  <c r="I26" i="3" l="1"/>
  <c r="E27" i="3" s="1"/>
  <c r="H27" i="3"/>
  <c r="D28" i="3" s="1"/>
  <c r="C28" i="3"/>
  <c r="G28" i="3" s="1"/>
  <c r="L20" i="3"/>
  <c r="F20" i="3"/>
  <c r="J20" i="3" s="1"/>
  <c r="M20" i="3"/>
  <c r="K20" i="3"/>
  <c r="I27" i="3" l="1"/>
  <c r="E28" i="3" s="1"/>
  <c r="H28" i="3"/>
  <c r="D29" i="3" s="1"/>
  <c r="C29" i="3"/>
  <c r="G29" i="3" s="1"/>
  <c r="B21" i="3"/>
  <c r="I28" i="3" l="1"/>
  <c r="E29" i="3" s="1"/>
  <c r="H29" i="3"/>
  <c r="D30" i="3" s="1"/>
  <c r="C30" i="3"/>
  <c r="G30" i="3" s="1"/>
  <c r="M21" i="3"/>
  <c r="F21" i="3"/>
  <c r="J21" i="3" s="1"/>
  <c r="K21" i="3"/>
  <c r="L21" i="3"/>
  <c r="I29" i="3" l="1"/>
  <c r="E30" i="3" s="1"/>
  <c r="H30" i="3"/>
  <c r="D31" i="3" s="1"/>
  <c r="C31" i="3"/>
  <c r="G31" i="3" s="1"/>
  <c r="B22" i="3"/>
  <c r="I30" i="3" l="1"/>
  <c r="E31" i="3" s="1"/>
  <c r="H31" i="3"/>
  <c r="D32" i="3" s="1"/>
  <c r="C32" i="3"/>
  <c r="G32" i="3" s="1"/>
  <c r="M22" i="3"/>
  <c r="F22" i="3"/>
  <c r="J22" i="3" s="1"/>
  <c r="K22" i="3"/>
  <c r="L22" i="3"/>
  <c r="I31" i="3" l="1"/>
  <c r="E32" i="3" s="1"/>
  <c r="H32" i="3"/>
  <c r="D33" i="3" s="1"/>
  <c r="C33" i="3"/>
  <c r="G33" i="3" s="1"/>
  <c r="B23" i="3"/>
  <c r="I32" i="3" l="1"/>
  <c r="E33" i="3" s="1"/>
  <c r="H33" i="3"/>
  <c r="D34" i="3" s="1"/>
  <c r="C34" i="3"/>
  <c r="G34" i="3" s="1"/>
  <c r="L23" i="3"/>
  <c r="F23" i="3"/>
  <c r="J23" i="3" s="1"/>
  <c r="K23" i="3"/>
  <c r="M23" i="3"/>
  <c r="I33" i="3" l="1"/>
  <c r="E34" i="3" s="1"/>
  <c r="H34" i="3"/>
  <c r="D35" i="3" s="1"/>
  <c r="C35" i="3"/>
  <c r="G35" i="3" s="1"/>
  <c r="B24" i="3"/>
  <c r="I34" i="3" l="1"/>
  <c r="E35" i="3" s="1"/>
  <c r="H35" i="3"/>
  <c r="D36" i="3" s="1"/>
  <c r="C36" i="3"/>
  <c r="G36" i="3" s="1"/>
  <c r="L24" i="3"/>
  <c r="F24" i="3"/>
  <c r="J24" i="3" s="1"/>
  <c r="K24" i="3"/>
  <c r="M24" i="3"/>
  <c r="I35" i="3" l="1"/>
  <c r="E36" i="3" s="1"/>
  <c r="H36" i="3"/>
  <c r="D37" i="3" s="1"/>
  <c r="C37" i="3"/>
  <c r="G37" i="3" s="1"/>
  <c r="B25" i="3"/>
  <c r="I36" i="3" l="1"/>
  <c r="E37" i="3" s="1"/>
  <c r="H37" i="3"/>
  <c r="D38" i="3" s="1"/>
  <c r="C38" i="3"/>
  <c r="G38" i="3" s="1"/>
  <c r="M25" i="3"/>
  <c r="F25" i="3"/>
  <c r="J25" i="3" s="1"/>
  <c r="L25" i="3"/>
  <c r="K25" i="3"/>
  <c r="I37" i="3" l="1"/>
  <c r="E38" i="3" s="1"/>
  <c r="H38" i="3"/>
  <c r="D39" i="3" s="1"/>
  <c r="C39" i="3"/>
  <c r="G39" i="3" s="1"/>
  <c r="B26" i="3"/>
  <c r="I38" i="3" l="1"/>
  <c r="E39" i="3" s="1"/>
  <c r="H39" i="3"/>
  <c r="D40" i="3" s="1"/>
  <c r="C40" i="3"/>
  <c r="G40" i="3" s="1"/>
  <c r="K26" i="3"/>
  <c r="F26" i="3"/>
  <c r="J26" i="3" s="1"/>
  <c r="L26" i="3"/>
  <c r="M26" i="3"/>
  <c r="I39" i="3" l="1"/>
  <c r="E40" i="3" s="1"/>
  <c r="H40" i="3"/>
  <c r="D41" i="3" s="1"/>
  <c r="C41" i="3"/>
  <c r="G41" i="3" s="1"/>
  <c r="B27" i="3"/>
  <c r="I40" i="3" l="1"/>
  <c r="E41" i="3" s="1"/>
  <c r="H41" i="3"/>
  <c r="D42" i="3" s="1"/>
  <c r="C42" i="3"/>
  <c r="G42" i="3" s="1"/>
  <c r="L27" i="3"/>
  <c r="F27" i="3"/>
  <c r="J27" i="3" s="1"/>
  <c r="K27" i="3"/>
  <c r="M27" i="3"/>
  <c r="I41" i="3" l="1"/>
  <c r="E42" i="3" s="1"/>
  <c r="H42" i="3"/>
  <c r="D43" i="3" s="1"/>
  <c r="C43" i="3"/>
  <c r="G43" i="3" s="1"/>
  <c r="B28" i="3"/>
  <c r="I42" i="3" l="1"/>
  <c r="E43" i="3" s="1"/>
  <c r="H43" i="3"/>
  <c r="D44" i="3" s="1"/>
  <c r="C44" i="3"/>
  <c r="G44" i="3" s="1"/>
  <c r="L28" i="3"/>
  <c r="F28" i="3"/>
  <c r="J28" i="3" s="1"/>
  <c r="M28" i="3"/>
  <c r="K28" i="3"/>
  <c r="I43" i="3" l="1"/>
  <c r="E44" i="3" s="1"/>
  <c r="H44" i="3"/>
  <c r="D45" i="3" s="1"/>
  <c r="C45" i="3"/>
  <c r="G45" i="3" s="1"/>
  <c r="B29" i="3"/>
  <c r="I44" i="3" l="1"/>
  <c r="E45" i="3" s="1"/>
  <c r="H45" i="3"/>
  <c r="D46" i="3" s="1"/>
  <c r="C46" i="3"/>
  <c r="G46" i="3" s="1"/>
  <c r="M29" i="3"/>
  <c r="L29" i="3"/>
  <c r="K29" i="3"/>
  <c r="F29" i="3"/>
  <c r="J29" i="3" s="1"/>
  <c r="I45" i="3" l="1"/>
  <c r="E46" i="3" s="1"/>
  <c r="H46" i="3"/>
  <c r="D47" i="3" s="1"/>
  <c r="C47" i="3"/>
  <c r="G47" i="3" s="1"/>
  <c r="B30" i="3"/>
  <c r="I46" i="3" l="1"/>
  <c r="E47" i="3" s="1"/>
  <c r="H47" i="3"/>
  <c r="D48" i="3" s="1"/>
  <c r="C48" i="3"/>
  <c r="G48" i="3" s="1"/>
  <c r="M30" i="3"/>
  <c r="F30" i="3"/>
  <c r="J30" i="3" s="1"/>
  <c r="L30" i="3"/>
  <c r="K30" i="3"/>
  <c r="I47" i="3" l="1"/>
  <c r="E48" i="3" s="1"/>
  <c r="H48" i="3"/>
  <c r="D49" i="3" s="1"/>
  <c r="C49" i="3"/>
  <c r="G49" i="3" s="1"/>
  <c r="B31" i="3"/>
  <c r="I48" i="3" l="1"/>
  <c r="E49" i="3" s="1"/>
  <c r="H49" i="3"/>
  <c r="D50" i="3"/>
  <c r="C50" i="3"/>
  <c r="G50" i="3" s="1"/>
  <c r="L31" i="3"/>
  <c r="F31" i="3"/>
  <c r="J31" i="3" s="1"/>
  <c r="K31" i="3"/>
  <c r="M31" i="3"/>
  <c r="I49" i="3" l="1"/>
  <c r="E50" i="3" s="1"/>
  <c r="H50" i="3"/>
  <c r="D51" i="3" s="1"/>
  <c r="C51" i="3"/>
  <c r="G51" i="3" s="1"/>
  <c r="B32" i="3"/>
  <c r="I50" i="3" l="1"/>
  <c r="E51" i="3" s="1"/>
  <c r="H51" i="3"/>
  <c r="D52" i="3" s="1"/>
  <c r="C52" i="3"/>
  <c r="G52" i="3" s="1"/>
  <c r="L32" i="3"/>
  <c r="F32" i="3"/>
  <c r="J32" i="3" s="1"/>
  <c r="K32" i="3"/>
  <c r="M32" i="3"/>
  <c r="I51" i="3" l="1"/>
  <c r="E52" i="3" s="1"/>
  <c r="H52" i="3"/>
  <c r="D53" i="3" s="1"/>
  <c r="C53" i="3"/>
  <c r="G53" i="3" s="1"/>
  <c r="B33" i="3"/>
  <c r="I52" i="3" l="1"/>
  <c r="E53" i="3" s="1"/>
  <c r="H53" i="3"/>
  <c r="D54" i="3" s="1"/>
  <c r="C54" i="3"/>
  <c r="G54" i="3" s="1"/>
  <c r="M33" i="3"/>
  <c r="F33" i="3"/>
  <c r="J33" i="3" s="1"/>
  <c r="L33" i="3"/>
  <c r="K33" i="3"/>
  <c r="I53" i="3" l="1"/>
  <c r="E54" i="3" s="1"/>
  <c r="H54" i="3"/>
  <c r="D55" i="3" s="1"/>
  <c r="C55" i="3"/>
  <c r="G55" i="3" s="1"/>
  <c r="B34" i="3"/>
  <c r="I54" i="3" l="1"/>
  <c r="E55" i="3" s="1"/>
  <c r="H55" i="3"/>
  <c r="D56" i="3" s="1"/>
  <c r="C56" i="3"/>
  <c r="G56" i="3" s="1"/>
  <c r="M34" i="3"/>
  <c r="K34" i="3"/>
  <c r="F34" i="3"/>
  <c r="J34" i="3" s="1"/>
  <c r="L34" i="3"/>
  <c r="I55" i="3" l="1"/>
  <c r="E56" i="3" s="1"/>
  <c r="H56" i="3"/>
  <c r="D57" i="3" s="1"/>
  <c r="C57" i="3"/>
  <c r="G57" i="3" s="1"/>
  <c r="B35" i="3"/>
  <c r="I56" i="3" l="1"/>
  <c r="E57" i="3" s="1"/>
  <c r="H57" i="3"/>
  <c r="D58" i="3" s="1"/>
  <c r="C58" i="3"/>
  <c r="G58" i="3" s="1"/>
  <c r="L35" i="3"/>
  <c r="K35" i="3"/>
  <c r="M35" i="3"/>
  <c r="F35" i="3"/>
  <c r="J35" i="3" s="1"/>
  <c r="I57" i="3" l="1"/>
  <c r="E58" i="3" s="1"/>
  <c r="H58" i="3"/>
  <c r="D59" i="3" s="1"/>
  <c r="C59" i="3"/>
  <c r="G59" i="3" s="1"/>
  <c r="B36" i="3"/>
  <c r="I58" i="3" l="1"/>
  <c r="E59" i="3" s="1"/>
  <c r="H59" i="3"/>
  <c r="D60" i="3" s="1"/>
  <c r="C60" i="3"/>
  <c r="G60" i="3" s="1"/>
  <c r="F36" i="3"/>
  <c r="J36" i="3" s="1"/>
  <c r="L36" i="3"/>
  <c r="K36" i="3"/>
  <c r="M36" i="3"/>
  <c r="I59" i="3" l="1"/>
  <c r="E60" i="3" s="1"/>
  <c r="H60" i="3"/>
  <c r="D61" i="3" s="1"/>
  <c r="C61" i="3"/>
  <c r="G61" i="3" s="1"/>
  <c r="B37" i="3"/>
  <c r="I60" i="3" l="1"/>
  <c r="E61" i="3" s="1"/>
  <c r="I61" i="3" s="1"/>
  <c r="H61" i="3"/>
  <c r="D62" i="3" s="1"/>
  <c r="C62" i="3"/>
  <c r="G62" i="3" s="1"/>
  <c r="M37" i="3"/>
  <c r="L37" i="3"/>
  <c r="F37" i="3"/>
  <c r="J37" i="3" s="1"/>
  <c r="K37" i="3"/>
  <c r="E62" i="3" l="1"/>
  <c r="I62" i="3" s="1"/>
  <c r="E63" i="3" s="1"/>
  <c r="I63" i="3" s="1"/>
  <c r="H62" i="3"/>
  <c r="D63" i="3" s="1"/>
  <c r="C63" i="3"/>
  <c r="G63" i="3" s="1"/>
  <c r="B38" i="3"/>
  <c r="E64" i="3" l="1"/>
  <c r="I64" i="3" s="1"/>
  <c r="H63" i="3"/>
  <c r="D64" i="3" s="1"/>
  <c r="C64" i="3"/>
  <c r="G64" i="3" s="1"/>
  <c r="M38" i="3"/>
  <c r="F38" i="3"/>
  <c r="J38" i="3" s="1"/>
  <c r="L38" i="3"/>
  <c r="K38" i="3"/>
  <c r="E65" i="3" l="1"/>
  <c r="I65" i="3" s="1"/>
  <c r="H64" i="3"/>
  <c r="D65" i="3" s="1"/>
  <c r="C65" i="3"/>
  <c r="G65" i="3" s="1"/>
  <c r="B39" i="3"/>
  <c r="E66" i="3" l="1"/>
  <c r="I66" i="3" s="1"/>
  <c r="H65" i="3"/>
  <c r="D66" i="3" s="1"/>
  <c r="C66" i="3"/>
  <c r="G66" i="3" s="1"/>
  <c r="L39" i="3"/>
  <c r="K39" i="3"/>
  <c r="M39" i="3"/>
  <c r="F39" i="3"/>
  <c r="J39" i="3" s="1"/>
  <c r="E67" i="3" l="1"/>
  <c r="I67" i="3" s="1"/>
  <c r="H66" i="3"/>
  <c r="D67" i="3" s="1"/>
  <c r="C67" i="3"/>
  <c r="G67" i="3" s="1"/>
  <c r="B40" i="3"/>
  <c r="E68" i="3" l="1"/>
  <c r="I68" i="3" s="1"/>
  <c r="H67" i="3"/>
  <c r="D68" i="3" s="1"/>
  <c r="C68" i="3"/>
  <c r="G68" i="3" s="1"/>
  <c r="L40" i="3"/>
  <c r="F40" i="3"/>
  <c r="J40" i="3" s="1"/>
  <c r="K40" i="3"/>
  <c r="M40" i="3"/>
  <c r="E69" i="3" l="1"/>
  <c r="I69" i="3" s="1"/>
  <c r="H68" i="3"/>
  <c r="D69" i="3" s="1"/>
  <c r="C69" i="3"/>
  <c r="G69" i="3" s="1"/>
  <c r="B41" i="3"/>
  <c r="E70" i="3" l="1"/>
  <c r="I70" i="3" s="1"/>
  <c r="H69" i="3"/>
  <c r="D70" i="3" s="1"/>
  <c r="C70" i="3"/>
  <c r="G70" i="3" s="1"/>
  <c r="M41" i="3"/>
  <c r="L41" i="3"/>
  <c r="F41" i="3"/>
  <c r="J41" i="3" s="1"/>
  <c r="K41" i="3"/>
  <c r="E71" i="3" l="1"/>
  <c r="I71" i="3" s="1"/>
  <c r="H70" i="3"/>
  <c r="D71" i="3" s="1"/>
  <c r="C71" i="3"/>
  <c r="G71" i="3" s="1"/>
  <c r="B42" i="3"/>
  <c r="E72" i="3" l="1"/>
  <c r="I72" i="3" s="1"/>
  <c r="H71" i="3"/>
  <c r="D72" i="3" s="1"/>
  <c r="C72" i="3"/>
  <c r="G72" i="3" s="1"/>
  <c r="K42" i="3"/>
  <c r="F42" i="3"/>
  <c r="J42" i="3" s="1"/>
  <c r="M42" i="3"/>
  <c r="L42" i="3"/>
  <c r="E73" i="3" l="1"/>
  <c r="I73" i="3" s="1"/>
  <c r="H72" i="3"/>
  <c r="D73" i="3" s="1"/>
  <c r="C73" i="3"/>
  <c r="G73" i="3" s="1"/>
  <c r="B43" i="3"/>
  <c r="E74" i="3" l="1"/>
  <c r="I74" i="3" s="1"/>
  <c r="H73" i="3"/>
  <c r="D74" i="3" s="1"/>
  <c r="C74" i="3"/>
  <c r="G74" i="3" s="1"/>
  <c r="L43" i="3"/>
  <c r="K43" i="3"/>
  <c r="F43" i="3"/>
  <c r="J43" i="3" s="1"/>
  <c r="M43" i="3"/>
  <c r="E75" i="3" l="1"/>
  <c r="I75" i="3" s="1"/>
  <c r="H74" i="3"/>
  <c r="D75" i="3" s="1"/>
  <c r="C75" i="3"/>
  <c r="G75" i="3" s="1"/>
  <c r="B44" i="3"/>
  <c r="E76" i="3" l="1"/>
  <c r="I76" i="3" s="1"/>
  <c r="H75" i="3"/>
  <c r="D76" i="3" s="1"/>
  <c r="C76" i="3"/>
  <c r="G76" i="3" s="1"/>
  <c r="L44" i="3"/>
  <c r="F44" i="3"/>
  <c r="J44" i="3" s="1"/>
  <c r="K44" i="3"/>
  <c r="M44" i="3"/>
  <c r="E77" i="3" l="1"/>
  <c r="I77" i="3" s="1"/>
  <c r="H76" i="3"/>
  <c r="D77" i="3" s="1"/>
  <c r="C77" i="3"/>
  <c r="G77" i="3" s="1"/>
  <c r="B45" i="3"/>
  <c r="E78" i="3" l="1"/>
  <c r="I78" i="3" s="1"/>
  <c r="H77" i="3"/>
  <c r="D78" i="3" s="1"/>
  <c r="C78" i="3"/>
  <c r="G78" i="3" s="1"/>
  <c r="M45" i="3"/>
  <c r="L45" i="3"/>
  <c r="F45" i="3"/>
  <c r="J45" i="3" s="1"/>
  <c r="K45" i="3"/>
  <c r="E79" i="3" l="1"/>
  <c r="I79" i="3" s="1"/>
  <c r="H78" i="3"/>
  <c r="D79" i="3" s="1"/>
  <c r="C79" i="3"/>
  <c r="G79" i="3" s="1"/>
  <c r="B46" i="3"/>
  <c r="E80" i="3" l="1"/>
  <c r="I80" i="3" s="1"/>
  <c r="H79" i="3"/>
  <c r="D80" i="3" s="1"/>
  <c r="C80" i="3"/>
  <c r="G80" i="3" s="1"/>
  <c r="M46" i="3"/>
  <c r="F46" i="3"/>
  <c r="J46" i="3" s="1"/>
  <c r="L46" i="3"/>
  <c r="K46" i="3"/>
  <c r="E81" i="3" l="1"/>
  <c r="I81" i="3" s="1"/>
  <c r="H80" i="3"/>
  <c r="D81" i="3" s="1"/>
  <c r="C81" i="3"/>
  <c r="G81" i="3" s="1"/>
  <c r="B47" i="3"/>
  <c r="E82" i="3" l="1"/>
  <c r="I82" i="3" s="1"/>
  <c r="H81" i="3"/>
  <c r="D82" i="3" s="1"/>
  <c r="C82" i="3"/>
  <c r="G82" i="3" s="1"/>
  <c r="L47" i="3"/>
  <c r="F47" i="3"/>
  <c r="J47" i="3" s="1"/>
  <c r="M47" i="3"/>
  <c r="K47" i="3"/>
  <c r="E83" i="3" l="1"/>
  <c r="I83" i="3" s="1"/>
  <c r="H82" i="3"/>
  <c r="D83" i="3" s="1"/>
  <c r="C83" i="3"/>
  <c r="G83" i="3" s="1"/>
  <c r="B48" i="3"/>
  <c r="E84" i="3" l="1"/>
  <c r="I84" i="3" s="1"/>
  <c r="H83" i="3"/>
  <c r="D84" i="3" s="1"/>
  <c r="C84" i="3"/>
  <c r="G84" i="3" s="1"/>
  <c r="L48" i="3"/>
  <c r="F48" i="3"/>
  <c r="J48" i="3" s="1"/>
  <c r="K48" i="3"/>
  <c r="M48" i="3"/>
  <c r="E85" i="3" l="1"/>
  <c r="I85" i="3" s="1"/>
  <c r="H84" i="3"/>
  <c r="D85" i="3" s="1"/>
  <c r="C85" i="3"/>
  <c r="G85" i="3" s="1"/>
  <c r="B49" i="3"/>
  <c r="E86" i="3" l="1"/>
  <c r="I86" i="3" s="1"/>
  <c r="H85" i="3"/>
  <c r="D86" i="3" s="1"/>
  <c r="C86" i="3"/>
  <c r="G86" i="3" s="1"/>
  <c r="M49" i="3"/>
  <c r="L49" i="3"/>
  <c r="K49" i="3"/>
  <c r="F49" i="3"/>
  <c r="J49" i="3" s="1"/>
  <c r="E87" i="3" l="1"/>
  <c r="I87" i="3" s="1"/>
  <c r="H86" i="3"/>
  <c r="D87" i="3" s="1"/>
  <c r="C87" i="3"/>
  <c r="G87" i="3" s="1"/>
  <c r="B50" i="3"/>
  <c r="E88" i="3" l="1"/>
  <c r="I88" i="3" s="1"/>
  <c r="H87" i="3"/>
  <c r="D88" i="3" s="1"/>
  <c r="C88" i="3"/>
  <c r="G88" i="3" s="1"/>
  <c r="M50" i="3"/>
  <c r="K50" i="3"/>
  <c r="F50" i="3"/>
  <c r="J50" i="3" s="1"/>
  <c r="L50" i="3"/>
  <c r="E89" i="3" l="1"/>
  <c r="I89" i="3" s="1"/>
  <c r="H88" i="3"/>
  <c r="D89" i="3" s="1"/>
  <c r="C89" i="3"/>
  <c r="G89" i="3" s="1"/>
  <c r="B51" i="3"/>
  <c r="E90" i="3" l="1"/>
  <c r="I90" i="3" s="1"/>
  <c r="H89" i="3"/>
  <c r="D90" i="3" s="1"/>
  <c r="C90" i="3"/>
  <c r="G90" i="3" s="1"/>
  <c r="F51" i="3"/>
  <c r="J51" i="3" s="1"/>
  <c r="K51" i="3"/>
  <c r="M51" i="3"/>
  <c r="L51" i="3"/>
  <c r="E91" i="3" l="1"/>
  <c r="I91" i="3" s="1"/>
  <c r="H90" i="3"/>
  <c r="D91" i="3" s="1"/>
  <c r="C91" i="3"/>
  <c r="G91" i="3" s="1"/>
  <c r="B52" i="3"/>
  <c r="E92" i="3" l="1"/>
  <c r="I92" i="3" s="1"/>
  <c r="H91" i="3"/>
  <c r="D92" i="3" s="1"/>
  <c r="C92" i="3"/>
  <c r="G92" i="3" s="1"/>
  <c r="L52" i="3"/>
  <c r="F52" i="3"/>
  <c r="J52" i="3" s="1"/>
  <c r="K52" i="3"/>
  <c r="M52" i="3"/>
  <c r="E93" i="3" l="1"/>
  <c r="I93" i="3" s="1"/>
  <c r="H92" i="3"/>
  <c r="D93" i="3" s="1"/>
  <c r="C93" i="3"/>
  <c r="G93" i="3" s="1"/>
  <c r="B53" i="3"/>
  <c r="E94" i="3" l="1"/>
  <c r="I94" i="3" s="1"/>
  <c r="H93" i="3"/>
  <c r="D94" i="3" s="1"/>
  <c r="C94" i="3"/>
  <c r="G94" i="3" s="1"/>
  <c r="M53" i="3"/>
  <c r="L53" i="3"/>
  <c r="F53" i="3"/>
  <c r="J53" i="3" s="1"/>
  <c r="K53" i="3"/>
  <c r="E95" i="3" l="1"/>
  <c r="I95" i="3" s="1"/>
  <c r="H94" i="3"/>
  <c r="D95" i="3" s="1"/>
  <c r="C95" i="3"/>
  <c r="G95" i="3" s="1"/>
  <c r="B54" i="3"/>
  <c r="E96" i="3" l="1"/>
  <c r="I96" i="3" s="1"/>
  <c r="H95" i="3"/>
  <c r="D96" i="3" s="1"/>
  <c r="C96" i="3"/>
  <c r="G96" i="3" s="1"/>
  <c r="M54" i="3"/>
  <c r="F54" i="3"/>
  <c r="J54" i="3" s="1"/>
  <c r="L54" i="3"/>
  <c r="K54" i="3"/>
  <c r="E97" i="3" l="1"/>
  <c r="I97" i="3" s="1"/>
  <c r="H96" i="3"/>
  <c r="D97" i="3" s="1"/>
  <c r="C97" i="3"/>
  <c r="G97" i="3" s="1"/>
  <c r="B55" i="3"/>
  <c r="E98" i="3" l="1"/>
  <c r="I98" i="3" s="1"/>
  <c r="H97" i="3"/>
  <c r="D98" i="3" s="1"/>
  <c r="C98" i="3"/>
  <c r="G98" i="3" s="1"/>
  <c r="L55" i="3"/>
  <c r="K55" i="3"/>
  <c r="F55" i="3"/>
  <c r="J55" i="3" s="1"/>
  <c r="M55" i="3"/>
  <c r="E99" i="3" l="1"/>
  <c r="I99" i="3" s="1"/>
  <c r="H98" i="3"/>
  <c r="D99" i="3" s="1"/>
  <c r="C99" i="3"/>
  <c r="G99" i="3" s="1"/>
  <c r="B56" i="3"/>
  <c r="E100" i="3" l="1"/>
  <c r="I100" i="3" s="1"/>
  <c r="H99" i="3"/>
  <c r="D100" i="3" s="1"/>
  <c r="C100" i="3"/>
  <c r="G100" i="3" s="1"/>
  <c r="L56" i="3"/>
  <c r="F56" i="3"/>
  <c r="J56" i="3" s="1"/>
  <c r="K56" i="3"/>
  <c r="M56" i="3"/>
  <c r="E101" i="3" l="1"/>
  <c r="I101" i="3" s="1"/>
  <c r="H100" i="3"/>
  <c r="D101" i="3" s="1"/>
  <c r="C101" i="3"/>
  <c r="G101" i="3" s="1"/>
  <c r="B57" i="3"/>
  <c r="E102" i="3" l="1"/>
  <c r="I102" i="3" s="1"/>
  <c r="H101" i="3"/>
  <c r="D102" i="3" s="1"/>
  <c r="C102" i="3"/>
  <c r="G102" i="3" s="1"/>
  <c r="M57" i="3"/>
  <c r="L57" i="3"/>
  <c r="K57" i="3"/>
  <c r="F57" i="3"/>
  <c r="J57" i="3" s="1"/>
  <c r="E103" i="3" l="1"/>
  <c r="I103" i="3" s="1"/>
  <c r="H102" i="3"/>
  <c r="D103" i="3" s="1"/>
  <c r="C103" i="3"/>
  <c r="G103" i="3" s="1"/>
  <c r="B58" i="3"/>
  <c r="E104" i="3" l="1"/>
  <c r="I104" i="3" s="1"/>
  <c r="H103" i="3"/>
  <c r="D104" i="3" s="1"/>
  <c r="C104" i="3"/>
  <c r="G104" i="3" s="1"/>
  <c r="K58" i="3"/>
  <c r="F58" i="3"/>
  <c r="J58" i="3" s="1"/>
  <c r="L58" i="3"/>
  <c r="M58" i="3"/>
  <c r="E105" i="3" l="1"/>
  <c r="I105" i="3" s="1"/>
  <c r="H104" i="3"/>
  <c r="D105" i="3" s="1"/>
  <c r="C105" i="3"/>
  <c r="G105" i="3" s="1"/>
  <c r="B59" i="3"/>
  <c r="E106" i="3" l="1"/>
  <c r="I106" i="3" s="1"/>
  <c r="H105" i="3"/>
  <c r="D106" i="3" s="1"/>
  <c r="C106" i="3"/>
  <c r="G106" i="3" s="1"/>
  <c r="L59" i="3"/>
  <c r="F59" i="3"/>
  <c r="J59" i="3" s="1"/>
  <c r="K59" i="3"/>
  <c r="M59" i="3"/>
  <c r="E107" i="3" l="1"/>
  <c r="I107" i="3" s="1"/>
  <c r="H106" i="3"/>
  <c r="D107" i="3" s="1"/>
  <c r="C107" i="3"/>
  <c r="G107" i="3" s="1"/>
  <c r="B60" i="3"/>
  <c r="E108" i="3" l="1"/>
  <c r="I108" i="3" s="1"/>
  <c r="H107" i="3"/>
  <c r="D108" i="3" s="1"/>
  <c r="C108" i="3"/>
  <c r="G108" i="3" s="1"/>
  <c r="L60" i="3"/>
  <c r="F60" i="3"/>
  <c r="J60" i="3" s="1"/>
  <c r="K60" i="3"/>
  <c r="M60" i="3"/>
  <c r="E109" i="3" l="1"/>
  <c r="I109" i="3" s="1"/>
  <c r="H108" i="3"/>
  <c r="D109" i="3" s="1"/>
  <c r="C109" i="3"/>
  <c r="G109" i="3" s="1"/>
  <c r="B61" i="3"/>
  <c r="E110" i="3" l="1"/>
  <c r="I110" i="3" s="1"/>
  <c r="H109" i="3"/>
  <c r="D110" i="3" s="1"/>
  <c r="C110" i="3"/>
  <c r="G110" i="3" s="1"/>
  <c r="M61" i="3"/>
  <c r="L61" i="3"/>
  <c r="K61" i="3"/>
  <c r="F61" i="3"/>
  <c r="J61" i="3" s="1"/>
  <c r="E111" i="3" l="1"/>
  <c r="I111" i="3" s="1"/>
  <c r="H110" i="3"/>
  <c r="D111" i="3" s="1"/>
  <c r="C111" i="3"/>
  <c r="G111" i="3" s="1"/>
  <c r="B62" i="3"/>
  <c r="E112" i="3" l="1"/>
  <c r="I112" i="3" s="1"/>
  <c r="H111" i="3"/>
  <c r="D112" i="3" s="1"/>
  <c r="C112" i="3"/>
  <c r="G112" i="3" s="1"/>
  <c r="M62" i="3"/>
  <c r="F62" i="3"/>
  <c r="J62" i="3" s="1"/>
  <c r="L62" i="3"/>
  <c r="K62" i="3"/>
  <c r="E113" i="3" l="1"/>
  <c r="I113" i="3" s="1"/>
  <c r="H112" i="3"/>
  <c r="D113" i="3" s="1"/>
  <c r="C113" i="3"/>
  <c r="G113" i="3" s="1"/>
  <c r="B63" i="3"/>
  <c r="E114" i="3" l="1"/>
  <c r="I114" i="3" s="1"/>
  <c r="H113" i="3"/>
  <c r="D114" i="3" s="1"/>
  <c r="C114" i="3"/>
  <c r="G114" i="3" s="1"/>
  <c r="L63" i="3"/>
  <c r="F63" i="3"/>
  <c r="J63" i="3" s="1"/>
  <c r="K63" i="3"/>
  <c r="M63" i="3"/>
  <c r="E115" i="3" l="1"/>
  <c r="I115" i="3" s="1"/>
  <c r="H114" i="3"/>
  <c r="D115" i="3" s="1"/>
  <c r="C115" i="3"/>
  <c r="G115" i="3" s="1"/>
  <c r="B64" i="3"/>
  <c r="E116" i="3" l="1"/>
  <c r="I116" i="3" s="1"/>
  <c r="H115" i="3"/>
  <c r="D116" i="3" s="1"/>
  <c r="C116" i="3"/>
  <c r="G116" i="3" s="1"/>
  <c r="L64" i="3"/>
  <c r="K64" i="3"/>
  <c r="M64" i="3"/>
  <c r="F64" i="3"/>
  <c r="J64" i="3" s="1"/>
  <c r="E117" i="3" l="1"/>
  <c r="I117" i="3" s="1"/>
  <c r="H116" i="3"/>
  <c r="D117" i="3" s="1"/>
  <c r="C117" i="3"/>
  <c r="G117" i="3" s="1"/>
  <c r="B65" i="3"/>
  <c r="E118" i="3" l="1"/>
  <c r="I118" i="3" s="1"/>
  <c r="H117" i="3"/>
  <c r="D118" i="3" s="1"/>
  <c r="C118" i="3"/>
  <c r="G118" i="3" s="1"/>
  <c r="M65" i="3"/>
  <c r="L65" i="3"/>
  <c r="K65" i="3"/>
  <c r="F65" i="3"/>
  <c r="J65" i="3" s="1"/>
  <c r="E119" i="3" l="1"/>
  <c r="I119" i="3" s="1"/>
  <c r="H118" i="3"/>
  <c r="D119" i="3" s="1"/>
  <c r="C119" i="3"/>
  <c r="G119" i="3" s="1"/>
  <c r="B66" i="3"/>
  <c r="E120" i="3" l="1"/>
  <c r="I120" i="3" s="1"/>
  <c r="H119" i="3"/>
  <c r="D120" i="3" s="1"/>
  <c r="C120" i="3"/>
  <c r="G120" i="3" s="1"/>
  <c r="M66" i="3"/>
  <c r="F66" i="3"/>
  <c r="J66" i="3" s="1"/>
  <c r="L66" i="3"/>
  <c r="K66" i="3"/>
  <c r="E121" i="3" l="1"/>
  <c r="I121" i="3" s="1"/>
  <c r="H120" i="3"/>
  <c r="D121" i="3" s="1"/>
  <c r="C121" i="3"/>
  <c r="G121" i="3" s="1"/>
  <c r="B67" i="3"/>
  <c r="E122" i="3" l="1"/>
  <c r="I122" i="3" s="1"/>
  <c r="H121" i="3"/>
  <c r="D122" i="3" s="1"/>
  <c r="C122" i="3"/>
  <c r="G122" i="3" s="1"/>
  <c r="L67" i="3"/>
  <c r="F67" i="3"/>
  <c r="J67" i="3" s="1"/>
  <c r="K67" i="3"/>
  <c r="M67" i="3"/>
  <c r="E123" i="3" l="1"/>
  <c r="I123" i="3" s="1"/>
  <c r="H122" i="3"/>
  <c r="D123" i="3" s="1"/>
  <c r="C123" i="3"/>
  <c r="G123" i="3" s="1"/>
  <c r="B68" i="3"/>
  <c r="E124" i="3" l="1"/>
  <c r="I124" i="3" s="1"/>
  <c r="H123" i="3"/>
  <c r="D124" i="3" s="1"/>
  <c r="C124" i="3"/>
  <c r="G124" i="3" s="1"/>
  <c r="L68" i="3"/>
  <c r="F68" i="3"/>
  <c r="J68" i="3" s="1"/>
  <c r="K68" i="3"/>
  <c r="M68" i="3"/>
  <c r="E125" i="3" l="1"/>
  <c r="I125" i="3" s="1"/>
  <c r="H124" i="3"/>
  <c r="D125" i="3" s="1"/>
  <c r="C125" i="3"/>
  <c r="G125" i="3" s="1"/>
  <c r="B69" i="3"/>
  <c r="E126" i="3" l="1"/>
  <c r="I126" i="3" s="1"/>
  <c r="H125" i="3"/>
  <c r="D126" i="3" s="1"/>
  <c r="C126" i="3"/>
  <c r="G126" i="3" s="1"/>
  <c r="M69" i="3"/>
  <c r="F69" i="3"/>
  <c r="J69" i="3" s="1"/>
  <c r="L69" i="3"/>
  <c r="K69" i="3"/>
  <c r="E127" i="3" l="1"/>
  <c r="I127" i="3" s="1"/>
  <c r="H126" i="3"/>
  <c r="D127" i="3" s="1"/>
  <c r="C127" i="3"/>
  <c r="G127" i="3" s="1"/>
  <c r="B70" i="3"/>
  <c r="E128" i="3" l="1"/>
  <c r="I128" i="3" s="1"/>
  <c r="H127" i="3"/>
  <c r="D128" i="3" s="1"/>
  <c r="C128" i="3"/>
  <c r="G128" i="3" s="1"/>
  <c r="M70" i="3"/>
  <c r="F70" i="3"/>
  <c r="J70" i="3" s="1"/>
  <c r="L70" i="3"/>
  <c r="K70" i="3"/>
  <c r="E129" i="3" l="1"/>
  <c r="I129" i="3" s="1"/>
  <c r="H128" i="3"/>
  <c r="D129" i="3" s="1"/>
  <c r="C129" i="3"/>
  <c r="G129" i="3" s="1"/>
  <c r="B71" i="3"/>
  <c r="E130" i="3" l="1"/>
  <c r="I130" i="3" s="1"/>
  <c r="H129" i="3"/>
  <c r="D130" i="3" s="1"/>
  <c r="C130" i="3"/>
  <c r="G130" i="3" s="1"/>
  <c r="L71" i="3"/>
  <c r="F71" i="3"/>
  <c r="J71" i="3" s="1"/>
  <c r="M71" i="3"/>
  <c r="K71" i="3"/>
  <c r="E131" i="3" l="1"/>
  <c r="I131" i="3" s="1"/>
  <c r="H130" i="3"/>
  <c r="D131" i="3" s="1"/>
  <c r="C131" i="3"/>
  <c r="G131" i="3" s="1"/>
  <c r="B72" i="3"/>
  <c r="E132" i="3" l="1"/>
  <c r="I132" i="3" s="1"/>
  <c r="H131" i="3"/>
  <c r="D132" i="3" s="1"/>
  <c r="C132" i="3"/>
  <c r="G132" i="3" s="1"/>
  <c r="L72" i="3"/>
  <c r="F72" i="3"/>
  <c r="J72" i="3" s="1"/>
  <c r="K72" i="3"/>
  <c r="M72" i="3"/>
  <c r="E133" i="3" l="1"/>
  <c r="I133" i="3" s="1"/>
  <c r="H132" i="3"/>
  <c r="D133" i="3" s="1"/>
  <c r="C133" i="3"/>
  <c r="G133" i="3" s="1"/>
  <c r="B73" i="3"/>
  <c r="E134" i="3" l="1"/>
  <c r="I134" i="3" s="1"/>
  <c r="H133" i="3"/>
  <c r="D134" i="3" s="1"/>
  <c r="C134" i="3"/>
  <c r="G134" i="3" s="1"/>
  <c r="M73" i="3"/>
  <c r="L73" i="3"/>
  <c r="F73" i="3"/>
  <c r="J73" i="3" s="1"/>
  <c r="K73" i="3"/>
  <c r="E135" i="3" l="1"/>
  <c r="I135" i="3" s="1"/>
  <c r="H134" i="3"/>
  <c r="D135" i="3" s="1"/>
  <c r="C135" i="3"/>
  <c r="G135" i="3" s="1"/>
  <c r="B74" i="3"/>
  <c r="E136" i="3" l="1"/>
  <c r="I136" i="3" s="1"/>
  <c r="H135" i="3"/>
  <c r="D136" i="3" s="1"/>
  <c r="C136" i="3"/>
  <c r="G136" i="3" s="1"/>
  <c r="K74" i="3"/>
  <c r="F74" i="3"/>
  <c r="J74" i="3" s="1"/>
  <c r="L74" i="3"/>
  <c r="M74" i="3"/>
  <c r="E137" i="3" l="1"/>
  <c r="I137" i="3" s="1"/>
  <c r="H136" i="3"/>
  <c r="D137" i="3" s="1"/>
  <c r="C137" i="3"/>
  <c r="G137" i="3" s="1"/>
  <c r="B75" i="3"/>
  <c r="E138" i="3" l="1"/>
  <c r="I138" i="3" s="1"/>
  <c r="H137" i="3"/>
  <c r="D138" i="3" s="1"/>
  <c r="C138" i="3"/>
  <c r="G138" i="3" s="1"/>
  <c r="L75" i="3"/>
  <c r="K75" i="3"/>
  <c r="F75" i="3"/>
  <c r="J75" i="3" s="1"/>
  <c r="M75" i="3"/>
  <c r="E139" i="3" l="1"/>
  <c r="I139" i="3" s="1"/>
  <c r="H138" i="3"/>
  <c r="D139" i="3" s="1"/>
  <c r="C139" i="3"/>
  <c r="G139" i="3" s="1"/>
  <c r="B76" i="3"/>
  <c r="E140" i="3" l="1"/>
  <c r="I140" i="3" s="1"/>
  <c r="H139" i="3"/>
  <c r="D140" i="3" s="1"/>
  <c r="C140" i="3"/>
  <c r="G140" i="3" s="1"/>
  <c r="L76" i="3"/>
  <c r="K76" i="3"/>
  <c r="M76" i="3"/>
  <c r="F76" i="3"/>
  <c r="J76" i="3" s="1"/>
  <c r="E141" i="3" l="1"/>
  <c r="I141" i="3" s="1"/>
  <c r="H140" i="3"/>
  <c r="D141" i="3" s="1"/>
  <c r="C141" i="3"/>
  <c r="G141" i="3" s="1"/>
  <c r="B77" i="3"/>
  <c r="E142" i="3" l="1"/>
  <c r="I142" i="3" s="1"/>
  <c r="H141" i="3"/>
  <c r="D142" i="3" s="1"/>
  <c r="C142" i="3"/>
  <c r="G142" i="3" s="1"/>
  <c r="M77" i="3"/>
  <c r="F77" i="3"/>
  <c r="J77" i="3" s="1"/>
  <c r="L77" i="3"/>
  <c r="K77" i="3"/>
  <c r="E143" i="3" l="1"/>
  <c r="I143" i="3" s="1"/>
  <c r="H142" i="3"/>
  <c r="D143" i="3" s="1"/>
  <c r="C143" i="3"/>
  <c r="G143" i="3" s="1"/>
  <c r="B78" i="3"/>
  <c r="E144" i="3" l="1"/>
  <c r="I144" i="3" s="1"/>
  <c r="H143" i="3"/>
  <c r="D144" i="3" s="1"/>
  <c r="C144" i="3"/>
  <c r="G144" i="3" s="1"/>
  <c r="M78" i="3"/>
  <c r="F78" i="3"/>
  <c r="J78" i="3" s="1"/>
  <c r="L78" i="3"/>
  <c r="K78" i="3"/>
  <c r="E145" i="3" l="1"/>
  <c r="I145" i="3" s="1"/>
  <c r="H144" i="3"/>
  <c r="D145" i="3" s="1"/>
  <c r="C145" i="3"/>
  <c r="G145" i="3" s="1"/>
  <c r="B79" i="3"/>
  <c r="E146" i="3" l="1"/>
  <c r="I146" i="3" s="1"/>
  <c r="H145" i="3"/>
  <c r="D146" i="3" s="1"/>
  <c r="C146" i="3"/>
  <c r="G146" i="3" s="1"/>
  <c r="F79" i="3"/>
  <c r="J79" i="3" s="1"/>
  <c r="M79" i="3"/>
  <c r="K79" i="3"/>
  <c r="L79" i="3"/>
  <c r="E147" i="3" l="1"/>
  <c r="I147" i="3" s="1"/>
  <c r="H146" i="3"/>
  <c r="D147" i="3" s="1"/>
  <c r="C147" i="3"/>
  <c r="G147" i="3" s="1"/>
  <c r="B80" i="3"/>
  <c r="E148" i="3" l="1"/>
  <c r="I148" i="3" s="1"/>
  <c r="H147" i="3"/>
  <c r="D148" i="3" s="1"/>
  <c r="C148" i="3"/>
  <c r="G148" i="3" s="1"/>
  <c r="L80" i="3"/>
  <c r="F80" i="3"/>
  <c r="J80" i="3" s="1"/>
  <c r="K80" i="3"/>
  <c r="M80" i="3"/>
  <c r="E149" i="3" l="1"/>
  <c r="I149" i="3" s="1"/>
  <c r="H148" i="3"/>
  <c r="D149" i="3" s="1"/>
  <c r="C149" i="3"/>
  <c r="G149" i="3" s="1"/>
  <c r="B81" i="3"/>
  <c r="E150" i="3" l="1"/>
  <c r="I150" i="3" s="1"/>
  <c r="H149" i="3"/>
  <c r="D150" i="3" s="1"/>
  <c r="C150" i="3"/>
  <c r="G150" i="3" s="1"/>
  <c r="M81" i="3"/>
  <c r="L81" i="3"/>
  <c r="F81" i="3"/>
  <c r="J81" i="3" s="1"/>
  <c r="K81" i="3"/>
  <c r="E151" i="3" l="1"/>
  <c r="I151" i="3" s="1"/>
  <c r="H150" i="3"/>
  <c r="D151" i="3" s="1"/>
  <c r="C151" i="3"/>
  <c r="G151" i="3" s="1"/>
  <c r="B82" i="3"/>
  <c r="E152" i="3" l="1"/>
  <c r="I152" i="3" s="1"/>
  <c r="H151" i="3"/>
  <c r="D152" i="3" s="1"/>
  <c r="C152" i="3"/>
  <c r="G152" i="3" s="1"/>
  <c r="M82" i="3"/>
  <c r="F82" i="3"/>
  <c r="J82" i="3" s="1"/>
  <c r="L82" i="3"/>
  <c r="K82" i="3"/>
  <c r="E153" i="3" l="1"/>
  <c r="I153" i="3" s="1"/>
  <c r="H152" i="3"/>
  <c r="D153" i="3" s="1"/>
  <c r="C153" i="3"/>
  <c r="G153" i="3" s="1"/>
  <c r="B83" i="3"/>
  <c r="E154" i="3" l="1"/>
  <c r="I154" i="3" s="1"/>
  <c r="H153" i="3"/>
  <c r="D154" i="3" s="1"/>
  <c r="C154" i="3"/>
  <c r="G154" i="3" s="1"/>
  <c r="L83" i="3"/>
  <c r="K83" i="3"/>
  <c r="F83" i="3"/>
  <c r="J83" i="3" s="1"/>
  <c r="M83" i="3"/>
  <c r="E155" i="3" l="1"/>
  <c r="I155" i="3" s="1"/>
  <c r="H154" i="3"/>
  <c r="D155" i="3" s="1"/>
  <c r="C155" i="3"/>
  <c r="G155" i="3" s="1"/>
  <c r="B84" i="3"/>
  <c r="E156" i="3" l="1"/>
  <c r="I156" i="3" s="1"/>
  <c r="H155" i="3"/>
  <c r="D156" i="3" s="1"/>
  <c r="C156" i="3"/>
  <c r="G156" i="3" s="1"/>
  <c r="L84" i="3"/>
  <c r="F84" i="3"/>
  <c r="J84" i="3" s="1"/>
  <c r="K84" i="3"/>
  <c r="M84" i="3"/>
  <c r="E157" i="3" l="1"/>
  <c r="I157" i="3" s="1"/>
  <c r="H156" i="3"/>
  <c r="D157" i="3" s="1"/>
  <c r="C157" i="3"/>
  <c r="G157" i="3" s="1"/>
  <c r="B85" i="3"/>
  <c r="E158" i="3" l="1"/>
  <c r="I158" i="3" s="1"/>
  <c r="H157" i="3"/>
  <c r="D158" i="3" s="1"/>
  <c r="C158" i="3"/>
  <c r="G158" i="3" s="1"/>
  <c r="M85" i="3"/>
  <c r="L85" i="3"/>
  <c r="F85" i="3"/>
  <c r="J85" i="3" s="1"/>
  <c r="K85" i="3"/>
  <c r="E159" i="3" l="1"/>
  <c r="I159" i="3" s="1"/>
  <c r="H158" i="3"/>
  <c r="D159" i="3" s="1"/>
  <c r="C159" i="3"/>
  <c r="G159" i="3" s="1"/>
  <c r="B86" i="3"/>
  <c r="E160" i="3" l="1"/>
  <c r="I160" i="3" s="1"/>
  <c r="H159" i="3"/>
  <c r="D160" i="3" s="1"/>
  <c r="C160" i="3"/>
  <c r="G160" i="3" s="1"/>
  <c r="M86" i="3"/>
  <c r="F86" i="3"/>
  <c r="J86" i="3" s="1"/>
  <c r="K86" i="3"/>
  <c r="L86" i="3"/>
  <c r="E161" i="3" l="1"/>
  <c r="I161" i="3" s="1"/>
  <c r="H160" i="3"/>
  <c r="D161" i="3" s="1"/>
  <c r="C161" i="3"/>
  <c r="G161" i="3" s="1"/>
  <c r="B87" i="3"/>
  <c r="E162" i="3" l="1"/>
  <c r="I162" i="3" s="1"/>
  <c r="H161" i="3"/>
  <c r="D162" i="3" s="1"/>
  <c r="C162" i="3"/>
  <c r="G162" i="3" s="1"/>
  <c r="L87" i="3"/>
  <c r="K87" i="3"/>
  <c r="M87" i="3"/>
  <c r="F87" i="3"/>
  <c r="J87" i="3" s="1"/>
  <c r="E163" i="3" l="1"/>
  <c r="I163" i="3" s="1"/>
  <c r="H162" i="3"/>
  <c r="D163" i="3" s="1"/>
  <c r="C163" i="3"/>
  <c r="G163" i="3" s="1"/>
  <c r="B88" i="3"/>
  <c r="E164" i="3" l="1"/>
  <c r="I164" i="3" s="1"/>
  <c r="H163" i="3"/>
  <c r="D164" i="3" s="1"/>
  <c r="C164" i="3"/>
  <c r="G164" i="3" s="1"/>
  <c r="L88" i="3"/>
  <c r="F88" i="3"/>
  <c r="J88" i="3" s="1"/>
  <c r="K88" i="3"/>
  <c r="M88" i="3"/>
  <c r="E165" i="3" l="1"/>
  <c r="I165" i="3" s="1"/>
  <c r="H164" i="3"/>
  <c r="D165" i="3" s="1"/>
  <c r="C165" i="3"/>
  <c r="G165" i="3" s="1"/>
  <c r="B89" i="3"/>
  <c r="E166" i="3" l="1"/>
  <c r="I166" i="3" s="1"/>
  <c r="H165" i="3"/>
  <c r="D166" i="3" s="1"/>
  <c r="C166" i="3"/>
  <c r="G166" i="3" s="1"/>
  <c r="K89" i="3"/>
  <c r="L89" i="3"/>
  <c r="M89" i="3"/>
  <c r="F89" i="3"/>
  <c r="J89" i="3" s="1"/>
  <c r="E167" i="3" l="1"/>
  <c r="I167" i="3" s="1"/>
  <c r="H166" i="3"/>
  <c r="D167" i="3" s="1"/>
  <c r="C167" i="3"/>
  <c r="G167" i="3" s="1"/>
  <c r="B90" i="3"/>
  <c r="E168" i="3" l="1"/>
  <c r="I168" i="3" s="1"/>
  <c r="H167" i="3"/>
  <c r="D168" i="3" s="1"/>
  <c r="C168" i="3"/>
  <c r="G168" i="3" s="1"/>
  <c r="L90" i="3"/>
  <c r="F90" i="3"/>
  <c r="J90" i="3" s="1"/>
  <c r="M90" i="3"/>
  <c r="K90" i="3"/>
  <c r="E169" i="3" l="1"/>
  <c r="I169" i="3" s="1"/>
  <c r="H168" i="3"/>
  <c r="D169" i="3" s="1"/>
  <c r="C169" i="3"/>
  <c r="G169" i="3" s="1"/>
  <c r="B91" i="3"/>
  <c r="E170" i="3" l="1"/>
  <c r="I170" i="3" s="1"/>
  <c r="H169" i="3"/>
  <c r="D170" i="3" s="1"/>
  <c r="C170" i="3"/>
  <c r="G170" i="3" s="1"/>
  <c r="M91" i="3"/>
  <c r="F91" i="3"/>
  <c r="J91" i="3" s="1"/>
  <c r="L91" i="3"/>
  <c r="K91" i="3"/>
  <c r="E171" i="3" l="1"/>
  <c r="I171" i="3" s="1"/>
  <c r="H170" i="3"/>
  <c r="D171" i="3" s="1"/>
  <c r="C171" i="3"/>
  <c r="G171" i="3" s="1"/>
  <c r="B92" i="3"/>
  <c r="E172" i="3" l="1"/>
  <c r="I172" i="3" s="1"/>
  <c r="H171" i="3"/>
  <c r="D172" i="3" s="1"/>
  <c r="C172" i="3"/>
  <c r="G172" i="3" s="1"/>
  <c r="M92" i="3"/>
  <c r="F92" i="3"/>
  <c r="J92" i="3" s="1"/>
  <c r="L92" i="3"/>
  <c r="K92" i="3"/>
  <c r="E173" i="3" l="1"/>
  <c r="I173" i="3" s="1"/>
  <c r="H172" i="3"/>
  <c r="D173" i="3" s="1"/>
  <c r="C173" i="3"/>
  <c r="G173" i="3" s="1"/>
  <c r="B93" i="3"/>
  <c r="E174" i="3" l="1"/>
  <c r="I174" i="3" s="1"/>
  <c r="H173" i="3"/>
  <c r="D174" i="3" s="1"/>
  <c r="C174" i="3"/>
  <c r="G174" i="3" s="1"/>
  <c r="L93" i="3"/>
  <c r="F93" i="3"/>
  <c r="J93" i="3" s="1"/>
  <c r="K93" i="3"/>
  <c r="M93" i="3"/>
  <c r="E175" i="3" l="1"/>
  <c r="I175" i="3" s="1"/>
  <c r="D175" i="3"/>
  <c r="H174" i="3"/>
  <c r="C175" i="3"/>
  <c r="G175" i="3" s="1"/>
  <c r="B94" i="3"/>
  <c r="E176" i="3" l="1"/>
  <c r="I176" i="3" s="1"/>
  <c r="H175" i="3"/>
  <c r="D176" i="3" s="1"/>
  <c r="C176" i="3"/>
  <c r="G176" i="3" s="1"/>
  <c r="L94" i="3"/>
  <c r="F94" i="3"/>
  <c r="J94" i="3" s="1"/>
  <c r="K94" i="3"/>
  <c r="M94" i="3"/>
  <c r="E177" i="3" l="1"/>
  <c r="I177" i="3" s="1"/>
  <c r="D177" i="3"/>
  <c r="H176" i="3"/>
  <c r="C177" i="3"/>
  <c r="G177" i="3" s="1"/>
  <c r="B95" i="3"/>
  <c r="E178" i="3" l="1"/>
  <c r="I178" i="3" s="1"/>
  <c r="H177" i="3"/>
  <c r="D178" i="3" s="1"/>
  <c r="C178" i="3"/>
  <c r="G178" i="3" s="1"/>
  <c r="K95" i="3"/>
  <c r="F95" i="3"/>
  <c r="J95" i="3" s="1"/>
  <c r="L95" i="3"/>
  <c r="M95" i="3"/>
  <c r="E179" i="3" l="1"/>
  <c r="I179" i="3" s="1"/>
  <c r="H178" i="3"/>
  <c r="D179" i="3" s="1"/>
  <c r="C179" i="3"/>
  <c r="G179" i="3" s="1"/>
  <c r="B96" i="3"/>
  <c r="E180" i="3" l="1"/>
  <c r="I180" i="3" s="1"/>
  <c r="H179" i="3"/>
  <c r="D180" i="3" s="1"/>
  <c r="C180" i="3"/>
  <c r="G180" i="3" s="1"/>
  <c r="M96" i="3"/>
  <c r="F96" i="3"/>
  <c r="J96" i="3" s="1"/>
  <c r="L96" i="3"/>
  <c r="K96" i="3"/>
  <c r="E181" i="3" l="1"/>
  <c r="I181" i="3" s="1"/>
  <c r="H180" i="3"/>
  <c r="D181" i="3" s="1"/>
  <c r="C181" i="3"/>
  <c r="G181" i="3" s="1"/>
  <c r="B97" i="3"/>
  <c r="E182" i="3" l="1"/>
  <c r="I182" i="3" s="1"/>
  <c r="H181" i="3"/>
  <c r="D182" i="3" s="1"/>
  <c r="C182" i="3"/>
  <c r="G182" i="3" s="1"/>
  <c r="L97" i="3"/>
  <c r="F97" i="3"/>
  <c r="J97" i="3" s="1"/>
  <c r="K97" i="3"/>
  <c r="M97" i="3"/>
  <c r="E183" i="3" l="1"/>
  <c r="I183" i="3" s="1"/>
  <c r="H182" i="3"/>
  <c r="D183" i="3" s="1"/>
  <c r="C183" i="3"/>
  <c r="G183" i="3" s="1"/>
  <c r="B98" i="3"/>
  <c r="E184" i="3" l="1"/>
  <c r="I184" i="3" s="1"/>
  <c r="H183" i="3"/>
  <c r="D184" i="3" s="1"/>
  <c r="C184" i="3"/>
  <c r="G184" i="3" s="1"/>
  <c r="L98" i="3"/>
  <c r="F98" i="3"/>
  <c r="J98" i="3" s="1"/>
  <c r="K98" i="3"/>
  <c r="M98" i="3"/>
  <c r="B99" i="3" l="1"/>
  <c r="E185" i="3"/>
  <c r="I185" i="3" s="1"/>
  <c r="H184" i="3"/>
  <c r="D185" i="3" s="1"/>
  <c r="C185" i="3"/>
  <c r="G185" i="3" s="1"/>
  <c r="M99" i="3"/>
  <c r="F99" i="3"/>
  <c r="J99" i="3" s="1"/>
  <c r="K99" i="3"/>
  <c r="L99" i="3"/>
  <c r="E186" i="3" l="1"/>
  <c r="I186" i="3" s="1"/>
  <c r="H185" i="3"/>
  <c r="D186" i="3" s="1"/>
  <c r="C186" i="3"/>
  <c r="G186" i="3" s="1"/>
  <c r="B100" i="3"/>
  <c r="E187" i="3" l="1"/>
  <c r="I187" i="3" s="1"/>
  <c r="H186" i="3"/>
  <c r="D187" i="3" s="1"/>
  <c r="C187" i="3"/>
  <c r="G187" i="3" s="1"/>
  <c r="M100" i="3"/>
  <c r="F100" i="3"/>
  <c r="J100" i="3" s="1"/>
  <c r="K100" i="3"/>
  <c r="L100" i="3"/>
  <c r="E188" i="3" l="1"/>
  <c r="I188" i="3" s="1"/>
  <c r="H187" i="3"/>
  <c r="D188" i="3" s="1"/>
  <c r="C188" i="3"/>
  <c r="G188" i="3" s="1"/>
  <c r="B101" i="3"/>
  <c r="E189" i="3" l="1"/>
  <c r="I189" i="3" s="1"/>
  <c r="H188" i="3"/>
  <c r="D189" i="3" s="1"/>
  <c r="C189" i="3"/>
  <c r="G189" i="3" s="1"/>
  <c r="L101" i="3"/>
  <c r="K101" i="3"/>
  <c r="F101" i="3"/>
  <c r="J101" i="3" s="1"/>
  <c r="M101" i="3"/>
  <c r="E190" i="3" l="1"/>
  <c r="I190" i="3" s="1"/>
  <c r="H189" i="3"/>
  <c r="D190" i="3" s="1"/>
  <c r="C190" i="3"/>
  <c r="G190" i="3" s="1"/>
  <c r="B102" i="3"/>
  <c r="E191" i="3" l="1"/>
  <c r="I191" i="3" s="1"/>
  <c r="H190" i="3"/>
  <c r="D191" i="3" s="1"/>
  <c r="C191" i="3"/>
  <c r="G191" i="3" s="1"/>
  <c r="L102" i="3"/>
  <c r="F102" i="3"/>
  <c r="J102" i="3" s="1"/>
  <c r="K102" i="3"/>
  <c r="M102" i="3"/>
  <c r="E192" i="3" l="1"/>
  <c r="I192" i="3" s="1"/>
  <c r="H191" i="3"/>
  <c r="D192" i="3" s="1"/>
  <c r="C192" i="3"/>
  <c r="G192" i="3" s="1"/>
  <c r="B103" i="3"/>
  <c r="E193" i="3" l="1"/>
  <c r="I193" i="3" s="1"/>
  <c r="H192" i="3"/>
  <c r="D193" i="3" s="1"/>
  <c r="C193" i="3"/>
  <c r="G193" i="3" s="1"/>
  <c r="M103" i="3"/>
  <c r="F103" i="3"/>
  <c r="J103" i="3" s="1"/>
  <c r="L103" i="3"/>
  <c r="K103" i="3"/>
  <c r="E194" i="3" l="1"/>
  <c r="I194" i="3" s="1"/>
  <c r="H193" i="3"/>
  <c r="D194" i="3" s="1"/>
  <c r="C194" i="3"/>
  <c r="G194" i="3" s="1"/>
  <c r="B104" i="3"/>
  <c r="E195" i="3" l="1"/>
  <c r="I195" i="3" s="1"/>
  <c r="H194" i="3"/>
  <c r="D195" i="3" s="1"/>
  <c r="C195" i="3"/>
  <c r="G195" i="3" s="1"/>
  <c r="M104" i="3"/>
  <c r="F104" i="3"/>
  <c r="J104" i="3" s="1"/>
  <c r="L104" i="3"/>
  <c r="K104" i="3"/>
  <c r="E196" i="3" l="1"/>
  <c r="I196" i="3" s="1"/>
  <c r="H195" i="3"/>
  <c r="D196" i="3" s="1"/>
  <c r="C196" i="3"/>
  <c r="G196" i="3" s="1"/>
  <c r="B105" i="3"/>
  <c r="E197" i="3" l="1"/>
  <c r="I197" i="3" s="1"/>
  <c r="H196" i="3"/>
  <c r="D197" i="3" s="1"/>
  <c r="C197" i="3"/>
  <c r="G197" i="3" s="1"/>
  <c r="L105" i="3"/>
  <c r="K105" i="3"/>
  <c r="M105" i="3"/>
  <c r="F105" i="3"/>
  <c r="J105" i="3" s="1"/>
  <c r="E198" i="3" l="1"/>
  <c r="I198" i="3" s="1"/>
  <c r="H197" i="3"/>
  <c r="D198" i="3" s="1"/>
  <c r="C198" i="3"/>
  <c r="G198" i="3" s="1"/>
  <c r="B106" i="3"/>
  <c r="E199" i="3" l="1"/>
  <c r="I199" i="3" s="1"/>
  <c r="H198" i="3"/>
  <c r="D199" i="3" s="1"/>
  <c r="C199" i="3"/>
  <c r="G199" i="3" s="1"/>
  <c r="L106" i="3"/>
  <c r="F106" i="3"/>
  <c r="J106" i="3" s="1"/>
  <c r="K106" i="3"/>
  <c r="M106" i="3"/>
  <c r="E200" i="3" l="1"/>
  <c r="I200" i="3" s="1"/>
  <c r="H199" i="3"/>
  <c r="D200" i="3" s="1"/>
  <c r="C200" i="3"/>
  <c r="G200" i="3" s="1"/>
  <c r="B107" i="3"/>
  <c r="E201" i="3" l="1"/>
  <c r="I201" i="3" s="1"/>
  <c r="H200" i="3"/>
  <c r="D201" i="3" s="1"/>
  <c r="C201" i="3"/>
  <c r="G201" i="3" s="1"/>
  <c r="M107" i="3"/>
  <c r="L107" i="3"/>
  <c r="K107" i="3"/>
  <c r="F107" i="3"/>
  <c r="J107" i="3" s="1"/>
  <c r="E202" i="3" l="1"/>
  <c r="I202" i="3" s="1"/>
  <c r="H201" i="3"/>
  <c r="D202" i="3" s="1"/>
  <c r="C202" i="3"/>
  <c r="G202" i="3" s="1"/>
  <c r="B108" i="3"/>
  <c r="E203" i="3" l="1"/>
  <c r="I203" i="3" s="1"/>
  <c r="H202" i="3"/>
  <c r="D203" i="3" s="1"/>
  <c r="C203" i="3"/>
  <c r="G203" i="3" s="1"/>
  <c r="M108" i="3"/>
  <c r="F108" i="3"/>
  <c r="J108" i="3" s="1"/>
  <c r="L108" i="3"/>
  <c r="K108" i="3"/>
  <c r="E204" i="3" l="1"/>
  <c r="I204" i="3" s="1"/>
  <c r="H203" i="3"/>
  <c r="D204" i="3" s="1"/>
  <c r="C204" i="3"/>
  <c r="G204" i="3" s="1"/>
  <c r="B109" i="3"/>
  <c r="E205" i="3" l="1"/>
  <c r="I205" i="3" s="1"/>
  <c r="H204" i="3"/>
  <c r="D205" i="3" s="1"/>
  <c r="C205" i="3"/>
  <c r="G205" i="3" s="1"/>
  <c r="L109" i="3"/>
  <c r="K109" i="3"/>
  <c r="F109" i="3"/>
  <c r="J109" i="3" s="1"/>
  <c r="M109" i="3"/>
  <c r="E206" i="3" l="1"/>
  <c r="I206" i="3" s="1"/>
  <c r="H205" i="3"/>
  <c r="D206" i="3" s="1"/>
  <c r="C206" i="3"/>
  <c r="G206" i="3" s="1"/>
  <c r="B110" i="3"/>
  <c r="E207" i="3" l="1"/>
  <c r="I207" i="3" s="1"/>
  <c r="H206" i="3"/>
  <c r="D207" i="3" s="1"/>
  <c r="C207" i="3"/>
  <c r="G207" i="3" s="1"/>
  <c r="L110" i="3"/>
  <c r="F110" i="3"/>
  <c r="J110" i="3" s="1"/>
  <c r="K110" i="3"/>
  <c r="M110" i="3"/>
  <c r="E208" i="3" l="1"/>
  <c r="I208" i="3" s="1"/>
  <c r="H207" i="3"/>
  <c r="D208" i="3" s="1"/>
  <c r="C208" i="3"/>
  <c r="G208" i="3" s="1"/>
  <c r="B111" i="3"/>
  <c r="E209" i="3" l="1"/>
  <c r="I209" i="3" s="1"/>
  <c r="H208" i="3"/>
  <c r="D209" i="3" s="1"/>
  <c r="C209" i="3"/>
  <c r="G209" i="3" s="1"/>
  <c r="K111" i="3"/>
  <c r="L111" i="3"/>
  <c r="F111" i="3"/>
  <c r="J111" i="3" s="1"/>
  <c r="M111" i="3"/>
  <c r="E210" i="3" l="1"/>
  <c r="I210" i="3" s="1"/>
  <c r="H209" i="3"/>
  <c r="D210" i="3" s="1"/>
  <c r="C210" i="3"/>
  <c r="G210" i="3" s="1"/>
  <c r="B112" i="3"/>
  <c r="E211" i="3" l="1"/>
  <c r="I211" i="3" s="1"/>
  <c r="H210" i="3"/>
  <c r="D211" i="3" s="1"/>
  <c r="C211" i="3"/>
  <c r="G211" i="3" s="1"/>
  <c r="M112" i="3"/>
  <c r="F112" i="3"/>
  <c r="J112" i="3" s="1"/>
  <c r="L112" i="3"/>
  <c r="K112" i="3"/>
  <c r="E212" i="3" l="1"/>
  <c r="I212" i="3" s="1"/>
  <c r="H211" i="3"/>
  <c r="D212" i="3" s="1"/>
  <c r="C212" i="3"/>
  <c r="G212" i="3" s="1"/>
  <c r="B113" i="3"/>
  <c r="E213" i="3" l="1"/>
  <c r="I213" i="3" s="1"/>
  <c r="H212" i="3"/>
  <c r="D213" i="3" s="1"/>
  <c r="C213" i="3"/>
  <c r="G213" i="3" s="1"/>
  <c r="L113" i="3"/>
  <c r="F113" i="3"/>
  <c r="J113" i="3" s="1"/>
  <c r="K113" i="3"/>
  <c r="M113" i="3"/>
  <c r="E214" i="3" l="1"/>
  <c r="I214" i="3" s="1"/>
  <c r="H213" i="3"/>
  <c r="D214" i="3" s="1"/>
  <c r="C214" i="3"/>
  <c r="G214" i="3" s="1"/>
  <c r="B114" i="3"/>
  <c r="E215" i="3" l="1"/>
  <c r="I215" i="3" s="1"/>
  <c r="H214" i="3"/>
  <c r="D215" i="3" s="1"/>
  <c r="C215" i="3"/>
  <c r="G215" i="3" s="1"/>
  <c r="L114" i="3"/>
  <c r="F114" i="3"/>
  <c r="J114" i="3" s="1"/>
  <c r="K114" i="3"/>
  <c r="M114" i="3"/>
  <c r="E216" i="3" l="1"/>
  <c r="I216" i="3" s="1"/>
  <c r="H215" i="3"/>
  <c r="D216" i="3" s="1"/>
  <c r="C216" i="3"/>
  <c r="G216" i="3" s="1"/>
  <c r="B115" i="3"/>
  <c r="E217" i="3" l="1"/>
  <c r="I217" i="3" s="1"/>
  <c r="H216" i="3"/>
  <c r="D217" i="3" s="1"/>
  <c r="C217" i="3"/>
  <c r="G217" i="3" s="1"/>
  <c r="M115" i="3"/>
  <c r="L115" i="3"/>
  <c r="K115" i="3"/>
  <c r="F115" i="3"/>
  <c r="J115" i="3" s="1"/>
  <c r="E218" i="3" l="1"/>
  <c r="I218" i="3" s="1"/>
  <c r="H217" i="3"/>
  <c r="D218" i="3" s="1"/>
  <c r="C218" i="3"/>
  <c r="G218" i="3" s="1"/>
  <c r="B116" i="3"/>
  <c r="E219" i="3" l="1"/>
  <c r="I219" i="3" s="1"/>
  <c r="H218" i="3"/>
  <c r="D219" i="3" s="1"/>
  <c r="C219" i="3"/>
  <c r="G219" i="3" s="1"/>
  <c r="M116" i="3"/>
  <c r="F116" i="3"/>
  <c r="J116" i="3" s="1"/>
  <c r="L116" i="3"/>
  <c r="K116" i="3"/>
  <c r="E220" i="3" l="1"/>
  <c r="I220" i="3" s="1"/>
  <c r="H219" i="3"/>
  <c r="D220" i="3" s="1"/>
  <c r="C220" i="3"/>
  <c r="G220" i="3" s="1"/>
  <c r="B117" i="3"/>
  <c r="E221" i="3" l="1"/>
  <c r="I221" i="3" s="1"/>
  <c r="H220" i="3"/>
  <c r="D221" i="3" s="1"/>
  <c r="C221" i="3"/>
  <c r="G221" i="3" s="1"/>
  <c r="L117" i="3"/>
  <c r="K117" i="3"/>
  <c r="F117" i="3"/>
  <c r="J117" i="3" s="1"/>
  <c r="M117" i="3"/>
  <c r="E222" i="3" l="1"/>
  <c r="I222" i="3" s="1"/>
  <c r="H221" i="3"/>
  <c r="D222" i="3" s="1"/>
  <c r="C222" i="3"/>
  <c r="G222" i="3" s="1"/>
  <c r="B118" i="3"/>
  <c r="E223" i="3" l="1"/>
  <c r="I223" i="3" s="1"/>
  <c r="H222" i="3"/>
  <c r="D223" i="3" s="1"/>
  <c r="C223" i="3"/>
  <c r="G223" i="3" s="1"/>
  <c r="L118" i="3"/>
  <c r="F118" i="3"/>
  <c r="J118" i="3" s="1"/>
  <c r="M118" i="3"/>
  <c r="K118" i="3"/>
  <c r="E224" i="3" l="1"/>
  <c r="I224" i="3" s="1"/>
  <c r="H223" i="3"/>
  <c r="D224" i="3" s="1"/>
  <c r="C224" i="3"/>
  <c r="G224" i="3" s="1"/>
  <c r="B119" i="3"/>
  <c r="E225" i="3" l="1"/>
  <c r="I225" i="3" s="1"/>
  <c r="H224" i="3"/>
  <c r="D225" i="3" s="1"/>
  <c r="C225" i="3"/>
  <c r="G225" i="3" s="1"/>
  <c r="M119" i="3"/>
  <c r="L119" i="3"/>
  <c r="F119" i="3"/>
  <c r="J119" i="3" s="1"/>
  <c r="K119" i="3"/>
  <c r="E226" i="3" l="1"/>
  <c r="I226" i="3" s="1"/>
  <c r="H225" i="3"/>
  <c r="D226" i="3" s="1"/>
  <c r="C226" i="3"/>
  <c r="G226" i="3" s="1"/>
  <c r="B120" i="3"/>
  <c r="E227" i="3" l="1"/>
  <c r="I227" i="3" s="1"/>
  <c r="H226" i="3"/>
  <c r="D227" i="3" s="1"/>
  <c r="C227" i="3"/>
  <c r="G227" i="3" s="1"/>
  <c r="M120" i="3"/>
  <c r="F120" i="3"/>
  <c r="J120" i="3" s="1"/>
  <c r="K120" i="3"/>
  <c r="L120" i="3"/>
  <c r="E228" i="3" l="1"/>
  <c r="I228" i="3" s="1"/>
  <c r="H227" i="3"/>
  <c r="D228" i="3" s="1"/>
  <c r="C228" i="3"/>
  <c r="G228" i="3" s="1"/>
  <c r="B121" i="3"/>
  <c r="E229" i="3" l="1"/>
  <c r="I229" i="3" s="1"/>
  <c r="H228" i="3"/>
  <c r="D229" i="3" s="1"/>
  <c r="C229" i="3"/>
  <c r="G229" i="3" s="1"/>
  <c r="L121" i="3"/>
  <c r="F121" i="3"/>
  <c r="J121" i="3" s="1"/>
  <c r="K121" i="3"/>
  <c r="M121" i="3"/>
  <c r="E230" i="3" l="1"/>
  <c r="I230" i="3" s="1"/>
  <c r="H229" i="3"/>
  <c r="D230" i="3" s="1"/>
  <c r="C230" i="3"/>
  <c r="G230" i="3" s="1"/>
  <c r="B122" i="3"/>
  <c r="E231" i="3" l="1"/>
  <c r="I231" i="3" s="1"/>
  <c r="H230" i="3"/>
  <c r="D231" i="3" s="1"/>
  <c r="C231" i="3"/>
  <c r="G231" i="3" s="1"/>
  <c r="L122" i="3"/>
  <c r="F122" i="3"/>
  <c r="J122" i="3" s="1"/>
  <c r="K122" i="3"/>
  <c r="M122" i="3"/>
  <c r="E232" i="3" l="1"/>
  <c r="I232" i="3" s="1"/>
  <c r="H231" i="3"/>
  <c r="D232" i="3" s="1"/>
  <c r="C232" i="3"/>
  <c r="G232" i="3" s="1"/>
  <c r="B123" i="3"/>
  <c r="E233" i="3" l="1"/>
  <c r="I233" i="3" s="1"/>
  <c r="H232" i="3"/>
  <c r="D233" i="3" s="1"/>
  <c r="C233" i="3"/>
  <c r="G233" i="3" s="1"/>
  <c r="M123" i="3"/>
  <c r="F123" i="3"/>
  <c r="J123" i="3" s="1"/>
  <c r="L123" i="3"/>
  <c r="K123" i="3"/>
  <c r="E234" i="3" l="1"/>
  <c r="I234" i="3" s="1"/>
  <c r="H233" i="3"/>
  <c r="D234" i="3" s="1"/>
  <c r="C234" i="3"/>
  <c r="G234" i="3" s="1"/>
  <c r="B124" i="3"/>
  <c r="E235" i="3" l="1"/>
  <c r="I235" i="3" s="1"/>
  <c r="H234" i="3"/>
  <c r="D235" i="3" s="1"/>
  <c r="C235" i="3"/>
  <c r="G235" i="3" s="1"/>
  <c r="M124" i="3"/>
  <c r="F124" i="3"/>
  <c r="J124" i="3" s="1"/>
  <c r="L124" i="3"/>
  <c r="K124" i="3"/>
  <c r="E236" i="3" l="1"/>
  <c r="I236" i="3" s="1"/>
  <c r="H235" i="3"/>
  <c r="D236" i="3" s="1"/>
  <c r="C236" i="3"/>
  <c r="G236" i="3" s="1"/>
  <c r="B125" i="3"/>
  <c r="E237" i="3" l="1"/>
  <c r="I237" i="3" s="1"/>
  <c r="H236" i="3"/>
  <c r="D237" i="3" s="1"/>
  <c r="C237" i="3"/>
  <c r="G237" i="3" s="1"/>
  <c r="L125" i="3"/>
  <c r="K125" i="3"/>
  <c r="M125" i="3"/>
  <c r="F125" i="3"/>
  <c r="J125" i="3" s="1"/>
  <c r="E238" i="3" l="1"/>
  <c r="I238" i="3" s="1"/>
  <c r="H237" i="3"/>
  <c r="D238" i="3" s="1"/>
  <c r="C238" i="3"/>
  <c r="G238" i="3" s="1"/>
  <c r="B126" i="3"/>
  <c r="E239" i="3" l="1"/>
  <c r="I239" i="3" s="1"/>
  <c r="H238" i="3"/>
  <c r="D239" i="3" s="1"/>
  <c r="C239" i="3"/>
  <c r="G239" i="3" s="1"/>
  <c r="L126" i="3"/>
  <c r="F126" i="3"/>
  <c r="J126" i="3" s="1"/>
  <c r="K126" i="3"/>
  <c r="M126" i="3"/>
  <c r="E240" i="3" l="1"/>
  <c r="I240" i="3" s="1"/>
  <c r="H239" i="3"/>
  <c r="D240" i="3" s="1"/>
  <c r="C240" i="3"/>
  <c r="G240" i="3" s="1"/>
  <c r="B127" i="3"/>
  <c r="E241" i="3" l="1"/>
  <c r="I241" i="3" s="1"/>
  <c r="H240" i="3"/>
  <c r="D241" i="3" s="1"/>
  <c r="C241" i="3"/>
  <c r="G241" i="3" s="1"/>
  <c r="K127" i="3"/>
  <c r="L127" i="3"/>
  <c r="F127" i="3"/>
  <c r="J127" i="3" s="1"/>
  <c r="M127" i="3"/>
  <c r="E242" i="3" l="1"/>
  <c r="I242" i="3" s="1"/>
  <c r="H241" i="3"/>
  <c r="D242" i="3" s="1"/>
  <c r="C242" i="3"/>
  <c r="G242" i="3" s="1"/>
  <c r="B128" i="3"/>
  <c r="E243" i="3" l="1"/>
  <c r="I243" i="3" s="1"/>
  <c r="H242" i="3"/>
  <c r="D243" i="3" s="1"/>
  <c r="C243" i="3"/>
  <c r="G243" i="3" s="1"/>
  <c r="M128" i="3"/>
  <c r="F128" i="3"/>
  <c r="J128" i="3" s="1"/>
  <c r="L128" i="3"/>
  <c r="K128" i="3"/>
  <c r="E244" i="3" l="1"/>
  <c r="I244" i="3" s="1"/>
  <c r="H243" i="3"/>
  <c r="D244" i="3" s="1"/>
  <c r="C244" i="3"/>
  <c r="G244" i="3" s="1"/>
  <c r="B129" i="3"/>
  <c r="E245" i="3" l="1"/>
  <c r="I245" i="3" s="1"/>
  <c r="H244" i="3"/>
  <c r="D245" i="3" s="1"/>
  <c r="C245" i="3"/>
  <c r="G245" i="3" s="1"/>
  <c r="L129" i="3"/>
  <c r="F129" i="3"/>
  <c r="J129" i="3" s="1"/>
  <c r="K129" i="3"/>
  <c r="M129" i="3"/>
  <c r="E246" i="3" l="1"/>
  <c r="I246" i="3" s="1"/>
  <c r="H245" i="3"/>
  <c r="D246" i="3" s="1"/>
  <c r="C246" i="3"/>
  <c r="G246" i="3" s="1"/>
  <c r="B130" i="3"/>
  <c r="E247" i="3" l="1"/>
  <c r="I247" i="3" s="1"/>
  <c r="H246" i="3"/>
  <c r="D247" i="3" s="1"/>
  <c r="C247" i="3"/>
  <c r="G247" i="3" s="1"/>
  <c r="L130" i="3"/>
  <c r="F130" i="3"/>
  <c r="J130" i="3" s="1"/>
  <c r="K130" i="3"/>
  <c r="M130" i="3"/>
  <c r="E248" i="3" l="1"/>
  <c r="I248" i="3" s="1"/>
  <c r="H247" i="3"/>
  <c r="D248" i="3" s="1"/>
  <c r="C248" i="3"/>
  <c r="G248" i="3" s="1"/>
  <c r="B131" i="3"/>
  <c r="E249" i="3" l="1"/>
  <c r="I249" i="3" s="1"/>
  <c r="H248" i="3"/>
  <c r="D249" i="3" s="1"/>
  <c r="C249" i="3"/>
  <c r="G249" i="3" s="1"/>
  <c r="M131" i="3"/>
  <c r="L131" i="3"/>
  <c r="F131" i="3"/>
  <c r="J131" i="3" s="1"/>
  <c r="K131" i="3"/>
  <c r="E250" i="3" l="1"/>
  <c r="I250" i="3" s="1"/>
  <c r="H249" i="3"/>
  <c r="D250" i="3" s="1"/>
  <c r="C250" i="3"/>
  <c r="G250" i="3" s="1"/>
  <c r="B132" i="3"/>
  <c r="E251" i="3" l="1"/>
  <c r="I251" i="3" s="1"/>
  <c r="H250" i="3"/>
  <c r="D251" i="3" s="1"/>
  <c r="C251" i="3"/>
  <c r="G251" i="3" s="1"/>
  <c r="M132" i="3"/>
  <c r="F132" i="3"/>
  <c r="J132" i="3" s="1"/>
  <c r="K132" i="3"/>
  <c r="L132" i="3"/>
  <c r="E252" i="3" l="1"/>
  <c r="I252" i="3" s="1"/>
  <c r="H251" i="3"/>
  <c r="D252" i="3" s="1"/>
  <c r="C252" i="3"/>
  <c r="G252" i="3" s="1"/>
  <c r="B133" i="3"/>
  <c r="E253" i="3" l="1"/>
  <c r="I253" i="3" s="1"/>
  <c r="H252" i="3"/>
  <c r="D253" i="3" s="1"/>
  <c r="C253" i="3"/>
  <c r="G253" i="3" s="1"/>
  <c r="L133" i="3"/>
  <c r="F133" i="3"/>
  <c r="J133" i="3" s="1"/>
  <c r="K133" i="3"/>
  <c r="M133" i="3"/>
  <c r="E254" i="3" l="1"/>
  <c r="I254" i="3" s="1"/>
  <c r="H253" i="3"/>
  <c r="D254" i="3" s="1"/>
  <c r="C254" i="3"/>
  <c r="G254" i="3" s="1"/>
  <c r="B134" i="3"/>
  <c r="E255" i="3" l="1"/>
  <c r="I255" i="3" s="1"/>
  <c r="H254" i="3"/>
  <c r="D255" i="3" s="1"/>
  <c r="C255" i="3"/>
  <c r="G255" i="3" s="1"/>
  <c r="L134" i="3"/>
  <c r="F134" i="3"/>
  <c r="J134" i="3" s="1"/>
  <c r="K134" i="3"/>
  <c r="M134" i="3"/>
  <c r="E256" i="3" l="1"/>
  <c r="I256" i="3" s="1"/>
  <c r="H255" i="3"/>
  <c r="D256" i="3" s="1"/>
  <c r="C256" i="3"/>
  <c r="G256" i="3" s="1"/>
  <c r="B135" i="3"/>
  <c r="E257" i="3" l="1"/>
  <c r="I257" i="3" s="1"/>
  <c r="H256" i="3"/>
  <c r="D257" i="3" s="1"/>
  <c r="C257" i="3"/>
  <c r="G257" i="3" s="1"/>
  <c r="M135" i="3"/>
  <c r="L135" i="3"/>
  <c r="F135" i="3"/>
  <c r="J135" i="3" s="1"/>
  <c r="K135" i="3"/>
  <c r="E258" i="3" l="1"/>
  <c r="I258" i="3" s="1"/>
  <c r="H257" i="3"/>
  <c r="D258" i="3" s="1"/>
  <c r="C258" i="3"/>
  <c r="G258" i="3" s="1"/>
  <c r="B136" i="3"/>
  <c r="E259" i="3" l="1"/>
  <c r="I259" i="3" s="1"/>
  <c r="H258" i="3"/>
  <c r="D259" i="3" s="1"/>
  <c r="C259" i="3"/>
  <c r="G259" i="3" s="1"/>
  <c r="F136" i="3"/>
  <c r="J136" i="3" s="1"/>
  <c r="L136" i="3"/>
  <c r="K136" i="3"/>
  <c r="M136" i="3"/>
  <c r="E260" i="3" l="1"/>
  <c r="I260" i="3" s="1"/>
  <c r="H259" i="3"/>
  <c r="D260" i="3" s="1"/>
  <c r="C260" i="3"/>
  <c r="G260" i="3" s="1"/>
  <c r="B137" i="3"/>
  <c r="E261" i="3" l="1"/>
  <c r="I261" i="3" s="1"/>
  <c r="H260" i="3"/>
  <c r="D261" i="3" s="1"/>
  <c r="C261" i="3"/>
  <c r="G261" i="3" s="1"/>
  <c r="L137" i="3"/>
  <c r="F137" i="3"/>
  <c r="J137" i="3" s="1"/>
  <c r="K137" i="3"/>
  <c r="M137" i="3"/>
  <c r="E262" i="3" l="1"/>
  <c r="I262" i="3" s="1"/>
  <c r="H261" i="3"/>
  <c r="D262" i="3" s="1"/>
  <c r="C262" i="3"/>
  <c r="G262" i="3" s="1"/>
  <c r="B138" i="3"/>
  <c r="E263" i="3" l="1"/>
  <c r="I263" i="3" s="1"/>
  <c r="H262" i="3"/>
  <c r="D263" i="3" s="1"/>
  <c r="C263" i="3"/>
  <c r="G263" i="3" s="1"/>
  <c r="L138" i="3"/>
  <c r="F138" i="3"/>
  <c r="J138" i="3" s="1"/>
  <c r="K138" i="3"/>
  <c r="M138" i="3"/>
  <c r="E264" i="3" l="1"/>
  <c r="I264" i="3" s="1"/>
  <c r="H263" i="3"/>
  <c r="D264" i="3" s="1"/>
  <c r="C264" i="3"/>
  <c r="G264" i="3" s="1"/>
  <c r="B139" i="3"/>
  <c r="E265" i="3" l="1"/>
  <c r="I265" i="3" s="1"/>
  <c r="H264" i="3"/>
  <c r="D265" i="3" s="1"/>
  <c r="C265" i="3"/>
  <c r="G265" i="3" s="1"/>
  <c r="M139" i="3"/>
  <c r="L139" i="3"/>
  <c r="K139" i="3"/>
  <c r="F139" i="3"/>
  <c r="J139" i="3" s="1"/>
  <c r="E266" i="3" l="1"/>
  <c r="I266" i="3" s="1"/>
  <c r="H265" i="3"/>
  <c r="D266" i="3" s="1"/>
  <c r="C266" i="3"/>
  <c r="G266" i="3" s="1"/>
  <c r="B140" i="3"/>
  <c r="E267" i="3" l="1"/>
  <c r="I267" i="3" s="1"/>
  <c r="H266" i="3"/>
  <c r="D267" i="3" s="1"/>
  <c r="C267" i="3"/>
  <c r="G267" i="3" s="1"/>
  <c r="M140" i="3"/>
  <c r="F140" i="3"/>
  <c r="J140" i="3" s="1"/>
  <c r="L140" i="3"/>
  <c r="K140" i="3"/>
  <c r="E268" i="3" l="1"/>
  <c r="I268" i="3" s="1"/>
  <c r="H267" i="3"/>
  <c r="D268" i="3" s="1"/>
  <c r="C268" i="3"/>
  <c r="G268" i="3" s="1"/>
  <c r="B141" i="3"/>
  <c r="E269" i="3" l="1"/>
  <c r="I269" i="3" s="1"/>
  <c r="H268" i="3"/>
  <c r="D269" i="3" s="1"/>
  <c r="C269" i="3"/>
  <c r="G269" i="3" s="1"/>
  <c r="L141" i="3"/>
  <c r="K141" i="3"/>
  <c r="F141" i="3"/>
  <c r="J141" i="3" s="1"/>
  <c r="M141" i="3"/>
  <c r="E270" i="3" l="1"/>
  <c r="I270" i="3" s="1"/>
  <c r="H269" i="3"/>
  <c r="D270" i="3" s="1"/>
  <c r="C270" i="3"/>
  <c r="G270" i="3" s="1"/>
  <c r="B142" i="3"/>
  <c r="E271" i="3" l="1"/>
  <c r="I271" i="3" s="1"/>
  <c r="H270" i="3"/>
  <c r="D271" i="3" s="1"/>
  <c r="C271" i="3"/>
  <c r="G271" i="3" s="1"/>
  <c r="L142" i="3"/>
  <c r="F142" i="3"/>
  <c r="J142" i="3" s="1"/>
  <c r="K142" i="3"/>
  <c r="M142" i="3"/>
  <c r="E272" i="3" l="1"/>
  <c r="I272" i="3" s="1"/>
  <c r="H271" i="3"/>
  <c r="D272" i="3" s="1"/>
  <c r="C272" i="3"/>
  <c r="G272" i="3" s="1"/>
  <c r="B143" i="3"/>
  <c r="E273" i="3" l="1"/>
  <c r="I273" i="3" s="1"/>
  <c r="H272" i="3"/>
  <c r="D273" i="3" s="1"/>
  <c r="C273" i="3"/>
  <c r="G273" i="3" s="1"/>
  <c r="K143" i="3"/>
  <c r="F143" i="3"/>
  <c r="J143" i="3" s="1"/>
  <c r="L143" i="3"/>
  <c r="M143" i="3"/>
  <c r="E274" i="3" l="1"/>
  <c r="I274" i="3" s="1"/>
  <c r="H273" i="3"/>
  <c r="D274" i="3" s="1"/>
  <c r="C274" i="3"/>
  <c r="G274" i="3" s="1"/>
  <c r="B144" i="3"/>
  <c r="E275" i="3" l="1"/>
  <c r="I275" i="3" s="1"/>
  <c r="H274" i="3"/>
  <c r="D275" i="3" s="1"/>
  <c r="C275" i="3"/>
  <c r="G275" i="3" s="1"/>
  <c r="M144" i="3"/>
  <c r="F144" i="3"/>
  <c r="J144" i="3" s="1"/>
  <c r="L144" i="3"/>
  <c r="K144" i="3"/>
  <c r="E276" i="3" l="1"/>
  <c r="I276" i="3" s="1"/>
  <c r="H275" i="3"/>
  <c r="D276" i="3" s="1"/>
  <c r="C276" i="3"/>
  <c r="G276" i="3" s="1"/>
  <c r="B145" i="3"/>
  <c r="E277" i="3" l="1"/>
  <c r="I277" i="3" s="1"/>
  <c r="H276" i="3"/>
  <c r="D277" i="3" s="1"/>
  <c r="C277" i="3"/>
  <c r="G277" i="3" s="1"/>
  <c r="L145" i="3"/>
  <c r="F145" i="3"/>
  <c r="J145" i="3" s="1"/>
  <c r="K145" i="3"/>
  <c r="M145" i="3"/>
  <c r="E278" i="3" l="1"/>
  <c r="I278" i="3" s="1"/>
  <c r="H277" i="3"/>
  <c r="D278" i="3" s="1"/>
  <c r="C278" i="3"/>
  <c r="G278" i="3" s="1"/>
  <c r="B146" i="3"/>
  <c r="E279" i="3" l="1"/>
  <c r="I279" i="3" s="1"/>
  <c r="H278" i="3"/>
  <c r="D279" i="3" s="1"/>
  <c r="C279" i="3"/>
  <c r="G279" i="3" s="1"/>
  <c r="L146" i="3"/>
  <c r="F146" i="3"/>
  <c r="J146" i="3" s="1"/>
  <c r="K146" i="3"/>
  <c r="M146" i="3"/>
  <c r="E280" i="3" l="1"/>
  <c r="I280" i="3" s="1"/>
  <c r="H279" i="3"/>
  <c r="D280" i="3" s="1"/>
  <c r="C280" i="3"/>
  <c r="G280" i="3" s="1"/>
  <c r="B147" i="3"/>
  <c r="E281" i="3" l="1"/>
  <c r="I281" i="3" s="1"/>
  <c r="H280" i="3"/>
  <c r="D281" i="3" s="1"/>
  <c r="C281" i="3"/>
  <c r="G281" i="3" s="1"/>
  <c r="M147" i="3"/>
  <c r="L147" i="3"/>
  <c r="F147" i="3"/>
  <c r="J147" i="3" s="1"/>
  <c r="K147" i="3"/>
  <c r="E282" i="3" l="1"/>
  <c r="I282" i="3" s="1"/>
  <c r="H281" i="3"/>
  <c r="D282" i="3" s="1"/>
  <c r="C282" i="3"/>
  <c r="G282" i="3" s="1"/>
  <c r="B148" i="3"/>
  <c r="E283" i="3" l="1"/>
  <c r="I283" i="3" s="1"/>
  <c r="H282" i="3"/>
  <c r="D283" i="3" s="1"/>
  <c r="C283" i="3"/>
  <c r="G283" i="3" s="1"/>
  <c r="M148" i="3"/>
  <c r="F148" i="3"/>
  <c r="J148" i="3" s="1"/>
  <c r="L148" i="3"/>
  <c r="K148" i="3"/>
  <c r="E284" i="3" l="1"/>
  <c r="I284" i="3" s="1"/>
  <c r="H283" i="3"/>
  <c r="D284" i="3" s="1"/>
  <c r="C284" i="3"/>
  <c r="G284" i="3" s="1"/>
  <c r="B149" i="3"/>
  <c r="E285" i="3" l="1"/>
  <c r="I285" i="3" s="1"/>
  <c r="H284" i="3"/>
  <c r="D285" i="3" s="1"/>
  <c r="C285" i="3"/>
  <c r="G285" i="3" s="1"/>
  <c r="L149" i="3"/>
  <c r="K149" i="3"/>
  <c r="F149" i="3"/>
  <c r="J149" i="3" s="1"/>
  <c r="M149" i="3"/>
  <c r="E286" i="3" l="1"/>
  <c r="I286" i="3" s="1"/>
  <c r="H285" i="3"/>
  <c r="D286" i="3" s="1"/>
  <c r="C286" i="3"/>
  <c r="G286" i="3" s="1"/>
  <c r="B150" i="3"/>
  <c r="E287" i="3" l="1"/>
  <c r="I287" i="3" s="1"/>
  <c r="H286" i="3"/>
  <c r="D287" i="3" s="1"/>
  <c r="C287" i="3"/>
  <c r="G287" i="3" s="1"/>
  <c r="L150" i="3"/>
  <c r="F150" i="3"/>
  <c r="J150" i="3" s="1"/>
  <c r="K150" i="3"/>
  <c r="M150" i="3"/>
  <c r="E288" i="3" l="1"/>
  <c r="I288" i="3" s="1"/>
  <c r="H287" i="3"/>
  <c r="D288" i="3" s="1"/>
  <c r="C288" i="3"/>
  <c r="G288" i="3" s="1"/>
  <c r="B151" i="3"/>
  <c r="E289" i="3" l="1"/>
  <c r="I289" i="3" s="1"/>
  <c r="H288" i="3"/>
  <c r="D289" i="3" s="1"/>
  <c r="C289" i="3"/>
  <c r="G289" i="3" s="1"/>
  <c r="M151" i="3"/>
  <c r="F151" i="3"/>
  <c r="J151" i="3" s="1"/>
  <c r="L151" i="3"/>
  <c r="K151" i="3"/>
  <c r="E290" i="3" l="1"/>
  <c r="I290" i="3" s="1"/>
  <c r="H289" i="3"/>
  <c r="D290" i="3" s="1"/>
  <c r="C290" i="3"/>
  <c r="G290" i="3" s="1"/>
  <c r="B152" i="3"/>
  <c r="E291" i="3" l="1"/>
  <c r="I291" i="3" s="1"/>
  <c r="H290" i="3"/>
  <c r="D291" i="3" s="1"/>
  <c r="C291" i="3"/>
  <c r="G291" i="3" s="1"/>
  <c r="M152" i="3"/>
  <c r="F152" i="3"/>
  <c r="J152" i="3" s="1"/>
  <c r="L152" i="3"/>
  <c r="K152" i="3"/>
  <c r="E292" i="3" l="1"/>
  <c r="I292" i="3" s="1"/>
  <c r="H291" i="3"/>
  <c r="D292" i="3" s="1"/>
  <c r="C292" i="3"/>
  <c r="G292" i="3" s="1"/>
  <c r="B153" i="3"/>
  <c r="E293" i="3" l="1"/>
  <c r="I293" i="3" s="1"/>
  <c r="H292" i="3"/>
  <c r="D293" i="3" s="1"/>
  <c r="C293" i="3"/>
  <c r="G293" i="3" s="1"/>
  <c r="L153" i="3"/>
  <c r="F153" i="3"/>
  <c r="J153" i="3" s="1"/>
  <c r="K153" i="3"/>
  <c r="M153" i="3"/>
  <c r="E294" i="3" l="1"/>
  <c r="I294" i="3" s="1"/>
  <c r="H293" i="3"/>
  <c r="D294" i="3" s="1"/>
  <c r="C294" i="3"/>
  <c r="G294" i="3" s="1"/>
  <c r="B154" i="3"/>
  <c r="E295" i="3" l="1"/>
  <c r="I295" i="3" s="1"/>
  <c r="H294" i="3"/>
  <c r="D295" i="3" s="1"/>
  <c r="C295" i="3"/>
  <c r="G295" i="3" s="1"/>
  <c r="L154" i="3"/>
  <c r="F154" i="3"/>
  <c r="J154" i="3" s="1"/>
  <c r="K154" i="3"/>
  <c r="M154" i="3"/>
  <c r="E296" i="3" l="1"/>
  <c r="I296" i="3" s="1"/>
  <c r="H295" i="3"/>
  <c r="D296" i="3" s="1"/>
  <c r="C296" i="3"/>
  <c r="G296" i="3" s="1"/>
  <c r="B155" i="3"/>
  <c r="E297" i="3" l="1"/>
  <c r="I297" i="3" s="1"/>
  <c r="H296" i="3"/>
  <c r="D297" i="3" s="1"/>
  <c r="C297" i="3"/>
  <c r="G297" i="3" s="1"/>
  <c r="K155" i="3"/>
  <c r="L155" i="3"/>
  <c r="M155" i="3"/>
  <c r="F155" i="3"/>
  <c r="J155" i="3" s="1"/>
  <c r="E298" i="3" l="1"/>
  <c r="I298" i="3" s="1"/>
  <c r="H297" i="3"/>
  <c r="D298" i="3" s="1"/>
  <c r="C298" i="3"/>
  <c r="G298" i="3" s="1"/>
  <c r="B156" i="3"/>
  <c r="E299" i="3" l="1"/>
  <c r="I299" i="3" s="1"/>
  <c r="H298" i="3"/>
  <c r="D299" i="3" s="1"/>
  <c r="C299" i="3"/>
  <c r="G299" i="3" s="1"/>
  <c r="K156" i="3"/>
  <c r="F156" i="3"/>
  <c r="J156" i="3" s="1"/>
  <c r="L156" i="3"/>
  <c r="M156" i="3"/>
  <c r="E300" i="3" l="1"/>
  <c r="I300" i="3" s="1"/>
  <c r="H299" i="3"/>
  <c r="D300" i="3" s="1"/>
  <c r="C300" i="3"/>
  <c r="G300" i="3" s="1"/>
  <c r="B157" i="3"/>
  <c r="E301" i="3" l="1"/>
  <c r="I301" i="3" s="1"/>
  <c r="H300" i="3"/>
  <c r="D301" i="3" s="1"/>
  <c r="C301" i="3"/>
  <c r="G301" i="3" s="1"/>
  <c r="L157" i="3"/>
  <c r="F157" i="3"/>
  <c r="J157" i="3" s="1"/>
  <c r="K157" i="3"/>
  <c r="M157" i="3"/>
  <c r="E302" i="3" l="1"/>
  <c r="I302" i="3" s="1"/>
  <c r="H301" i="3"/>
  <c r="D302" i="3" s="1"/>
  <c r="C302" i="3"/>
  <c r="G302" i="3" s="1"/>
  <c r="B158" i="3"/>
  <c r="E303" i="3" l="1"/>
  <c r="I303" i="3" s="1"/>
  <c r="H302" i="3"/>
  <c r="D303" i="3" s="1"/>
  <c r="C303" i="3"/>
  <c r="G303" i="3" s="1"/>
  <c r="L158" i="3"/>
  <c r="F158" i="3"/>
  <c r="J158" i="3" s="1"/>
  <c r="K158" i="3"/>
  <c r="M158" i="3"/>
  <c r="E304" i="3" l="1"/>
  <c r="I304" i="3" s="1"/>
  <c r="H303" i="3"/>
  <c r="D304" i="3" s="1"/>
  <c r="C304" i="3"/>
  <c r="G304" i="3" s="1"/>
  <c r="B159" i="3"/>
  <c r="E305" i="3" l="1"/>
  <c r="I305" i="3" s="1"/>
  <c r="H304" i="3"/>
  <c r="D305" i="3" s="1"/>
  <c r="C305" i="3"/>
  <c r="G305" i="3" s="1"/>
  <c r="M159" i="3"/>
  <c r="F159" i="3"/>
  <c r="J159" i="3" s="1"/>
  <c r="L159" i="3"/>
  <c r="K159" i="3"/>
  <c r="E306" i="3" l="1"/>
  <c r="I306" i="3" s="1"/>
  <c r="H305" i="3"/>
  <c r="D306" i="3" s="1"/>
  <c r="C306" i="3"/>
  <c r="G306" i="3" s="1"/>
  <c r="B160" i="3"/>
  <c r="E307" i="3" l="1"/>
  <c r="I307" i="3" s="1"/>
  <c r="H306" i="3"/>
  <c r="D307" i="3" s="1"/>
  <c r="C307" i="3"/>
  <c r="G307" i="3" s="1"/>
  <c r="M160" i="3"/>
  <c r="F160" i="3"/>
  <c r="J160" i="3" s="1"/>
  <c r="L160" i="3"/>
  <c r="K160" i="3"/>
  <c r="E308" i="3" l="1"/>
  <c r="I308" i="3" s="1"/>
  <c r="H307" i="3"/>
  <c r="D308" i="3" s="1"/>
  <c r="C308" i="3"/>
  <c r="G308" i="3" s="1"/>
  <c r="B161" i="3"/>
  <c r="E309" i="3" l="1"/>
  <c r="I309" i="3" s="1"/>
  <c r="H308" i="3"/>
  <c r="D309" i="3" s="1"/>
  <c r="C309" i="3"/>
  <c r="G309" i="3" s="1"/>
  <c r="L161" i="3"/>
  <c r="K161" i="3"/>
  <c r="M161" i="3"/>
  <c r="F161" i="3"/>
  <c r="J161" i="3" s="1"/>
  <c r="E310" i="3" l="1"/>
  <c r="I310" i="3" s="1"/>
  <c r="H309" i="3"/>
  <c r="D310" i="3" s="1"/>
  <c r="C310" i="3"/>
  <c r="G310" i="3" s="1"/>
  <c r="B162" i="3"/>
  <c r="E311" i="3" l="1"/>
  <c r="I311" i="3" s="1"/>
  <c r="H310" i="3"/>
  <c r="D311" i="3" s="1"/>
  <c r="C311" i="3"/>
  <c r="G311" i="3" s="1"/>
  <c r="L162" i="3"/>
  <c r="F162" i="3"/>
  <c r="J162" i="3" s="1"/>
  <c r="K162" i="3"/>
  <c r="M162" i="3"/>
  <c r="E312" i="3" l="1"/>
  <c r="I312" i="3" s="1"/>
  <c r="H311" i="3"/>
  <c r="D312" i="3" s="1"/>
  <c r="C312" i="3"/>
  <c r="G312" i="3" s="1"/>
  <c r="B163" i="3"/>
  <c r="E313" i="3" l="1"/>
  <c r="I313" i="3" s="1"/>
  <c r="H312" i="3"/>
  <c r="D313" i="3" s="1"/>
  <c r="C313" i="3"/>
  <c r="G313" i="3" s="1"/>
  <c r="K163" i="3"/>
  <c r="L163" i="3"/>
  <c r="F163" i="3"/>
  <c r="J163" i="3" s="1"/>
  <c r="M163" i="3"/>
  <c r="E314" i="3" l="1"/>
  <c r="I314" i="3" s="1"/>
  <c r="H313" i="3"/>
  <c r="D314" i="3" s="1"/>
  <c r="C314" i="3"/>
  <c r="G314" i="3" s="1"/>
  <c r="B164" i="3"/>
  <c r="E315" i="3" l="1"/>
  <c r="I315" i="3" s="1"/>
  <c r="H314" i="3"/>
  <c r="D315" i="3" s="1"/>
  <c r="C315" i="3"/>
  <c r="G315" i="3" s="1"/>
  <c r="K164" i="3"/>
  <c r="F164" i="3"/>
  <c r="J164" i="3" s="1"/>
  <c r="L164" i="3"/>
  <c r="M164" i="3"/>
  <c r="E316" i="3" l="1"/>
  <c r="I316" i="3" s="1"/>
  <c r="H315" i="3"/>
  <c r="D316" i="3" s="1"/>
  <c r="C316" i="3"/>
  <c r="G316" i="3" s="1"/>
  <c r="B165" i="3"/>
  <c r="E317" i="3" l="1"/>
  <c r="I317" i="3" s="1"/>
  <c r="H316" i="3"/>
  <c r="D317" i="3" s="1"/>
  <c r="C317" i="3"/>
  <c r="G317" i="3" s="1"/>
  <c r="K165" i="3"/>
  <c r="L165" i="3"/>
  <c r="F165" i="3"/>
  <c r="J165" i="3" s="1"/>
  <c r="M165" i="3"/>
  <c r="E318" i="3" l="1"/>
  <c r="I318" i="3" s="1"/>
  <c r="H317" i="3"/>
  <c r="D318" i="3" s="1"/>
  <c r="C318" i="3"/>
  <c r="G318" i="3" s="1"/>
  <c r="B166" i="3"/>
  <c r="E319" i="3" l="1"/>
  <c r="I319" i="3" s="1"/>
  <c r="H318" i="3"/>
  <c r="D319" i="3" s="1"/>
  <c r="C319" i="3"/>
  <c r="G319" i="3" s="1"/>
  <c r="L166" i="3"/>
  <c r="F166" i="3"/>
  <c r="J166" i="3" s="1"/>
  <c r="M166" i="3"/>
  <c r="K166" i="3"/>
  <c r="E320" i="3" l="1"/>
  <c r="I320" i="3" s="1"/>
  <c r="H319" i="3"/>
  <c r="D320" i="3" s="1"/>
  <c r="C320" i="3"/>
  <c r="G320" i="3" s="1"/>
  <c r="B167" i="3"/>
  <c r="E321" i="3" l="1"/>
  <c r="I321" i="3" s="1"/>
  <c r="H320" i="3"/>
  <c r="D321" i="3" s="1"/>
  <c r="C321" i="3"/>
  <c r="G321" i="3" s="1"/>
  <c r="M167" i="3"/>
  <c r="F167" i="3"/>
  <c r="J167" i="3" s="1"/>
  <c r="K167" i="3"/>
  <c r="L167" i="3"/>
  <c r="E322" i="3" l="1"/>
  <c r="I322" i="3" s="1"/>
  <c r="H321" i="3"/>
  <c r="D322" i="3" s="1"/>
  <c r="C322" i="3"/>
  <c r="G322" i="3" s="1"/>
  <c r="B168" i="3"/>
  <c r="E323" i="3" l="1"/>
  <c r="I323" i="3" s="1"/>
  <c r="H322" i="3"/>
  <c r="D323" i="3" s="1"/>
  <c r="C323" i="3"/>
  <c r="G323" i="3" s="1"/>
  <c r="M168" i="3"/>
  <c r="F168" i="3"/>
  <c r="J168" i="3" s="1"/>
  <c r="L168" i="3"/>
  <c r="K168" i="3"/>
  <c r="E324" i="3" l="1"/>
  <c r="I324" i="3" s="1"/>
  <c r="H323" i="3"/>
  <c r="D324" i="3" s="1"/>
  <c r="C324" i="3"/>
  <c r="G324" i="3" s="1"/>
  <c r="B169" i="3"/>
  <c r="E325" i="3" l="1"/>
  <c r="I325" i="3" s="1"/>
  <c r="H324" i="3"/>
  <c r="D325" i="3" s="1"/>
  <c r="C325" i="3"/>
  <c r="G325" i="3" s="1"/>
  <c r="L169" i="3"/>
  <c r="K169" i="3"/>
  <c r="F169" i="3"/>
  <c r="J169" i="3" s="1"/>
  <c r="M169" i="3"/>
  <c r="E326" i="3" l="1"/>
  <c r="I326" i="3" s="1"/>
  <c r="H325" i="3"/>
  <c r="D326" i="3" s="1"/>
  <c r="C326" i="3"/>
  <c r="G326" i="3" s="1"/>
  <c r="B170" i="3"/>
  <c r="E327" i="3" l="1"/>
  <c r="I327" i="3" s="1"/>
  <c r="H326" i="3"/>
  <c r="D327" i="3" s="1"/>
  <c r="C327" i="3"/>
  <c r="G327" i="3" s="1"/>
  <c r="L170" i="3"/>
  <c r="F170" i="3"/>
  <c r="J170" i="3" s="1"/>
  <c r="K170" i="3"/>
  <c r="M170" i="3"/>
  <c r="E328" i="3" l="1"/>
  <c r="I328" i="3" s="1"/>
  <c r="H327" i="3"/>
  <c r="D328" i="3" s="1"/>
  <c r="C328" i="3"/>
  <c r="G328" i="3" s="1"/>
  <c r="B171" i="3"/>
  <c r="E329" i="3" l="1"/>
  <c r="I329" i="3" s="1"/>
  <c r="H328" i="3"/>
  <c r="D329" i="3" s="1"/>
  <c r="C329" i="3"/>
  <c r="G329" i="3" s="1"/>
  <c r="K171" i="3"/>
  <c r="L171" i="3"/>
  <c r="F171" i="3"/>
  <c r="J171" i="3" s="1"/>
  <c r="M171" i="3"/>
  <c r="E330" i="3" l="1"/>
  <c r="I330" i="3" s="1"/>
  <c r="H329" i="3"/>
  <c r="D330" i="3" s="1"/>
  <c r="C330" i="3"/>
  <c r="G330" i="3" s="1"/>
  <c r="B172" i="3"/>
  <c r="E331" i="3" l="1"/>
  <c r="I331" i="3" s="1"/>
  <c r="H330" i="3"/>
  <c r="D331" i="3" s="1"/>
  <c r="C331" i="3"/>
  <c r="G331" i="3" s="1"/>
  <c r="M172" i="3"/>
  <c r="F172" i="3"/>
  <c r="J172" i="3" s="1"/>
  <c r="K172" i="3"/>
  <c r="L172" i="3"/>
  <c r="E332" i="3" l="1"/>
  <c r="I332" i="3" s="1"/>
  <c r="H331" i="3"/>
  <c r="D332" i="3" s="1"/>
  <c r="C332" i="3"/>
  <c r="G332" i="3" s="1"/>
  <c r="B173" i="3"/>
  <c r="E333" i="3" l="1"/>
  <c r="I333" i="3" s="1"/>
  <c r="H332" i="3"/>
  <c r="D333" i="3" s="1"/>
  <c r="C333" i="3"/>
  <c r="G333" i="3" s="1"/>
  <c r="L173" i="3"/>
  <c r="F173" i="3"/>
  <c r="J173" i="3" s="1"/>
  <c r="K173" i="3"/>
  <c r="M173" i="3"/>
  <c r="E334" i="3" l="1"/>
  <c r="I334" i="3" s="1"/>
  <c r="H333" i="3"/>
  <c r="D334" i="3" s="1"/>
  <c r="C334" i="3"/>
  <c r="G334" i="3" s="1"/>
  <c r="B174" i="3"/>
  <c r="E335" i="3" l="1"/>
  <c r="I335" i="3" s="1"/>
  <c r="H334" i="3"/>
  <c r="D335" i="3" s="1"/>
  <c r="C335" i="3"/>
  <c r="G335" i="3" s="1"/>
  <c r="L174" i="3"/>
  <c r="F174" i="3"/>
  <c r="J174" i="3" s="1"/>
  <c r="K174" i="3"/>
  <c r="M174" i="3"/>
  <c r="E336" i="3" l="1"/>
  <c r="I336" i="3" s="1"/>
  <c r="H335" i="3"/>
  <c r="D336" i="3" s="1"/>
  <c r="C336" i="3"/>
  <c r="G336" i="3" s="1"/>
  <c r="B175" i="3"/>
  <c r="E337" i="3" l="1"/>
  <c r="I337" i="3" s="1"/>
  <c r="H336" i="3"/>
  <c r="D337" i="3" s="1"/>
  <c r="C337" i="3"/>
  <c r="G337" i="3" s="1"/>
  <c r="K175" i="3"/>
  <c r="L175" i="3"/>
  <c r="F175" i="3"/>
  <c r="J175" i="3" s="1"/>
  <c r="M175" i="3"/>
  <c r="E338" i="3" l="1"/>
  <c r="I338" i="3" s="1"/>
  <c r="H337" i="3"/>
  <c r="D338" i="3" s="1"/>
  <c r="C338" i="3"/>
  <c r="G338" i="3" s="1"/>
  <c r="B176" i="3"/>
  <c r="E339" i="3" l="1"/>
  <c r="I339" i="3" s="1"/>
  <c r="H338" i="3"/>
  <c r="D339" i="3" s="1"/>
  <c r="C339" i="3"/>
  <c r="G339" i="3" s="1"/>
  <c r="M176" i="3"/>
  <c r="F176" i="3"/>
  <c r="J176" i="3" s="1"/>
  <c r="K176" i="3"/>
  <c r="L176" i="3"/>
  <c r="E340" i="3" l="1"/>
  <c r="I340" i="3" s="1"/>
  <c r="H339" i="3"/>
  <c r="D340" i="3" s="1"/>
  <c r="C340" i="3"/>
  <c r="G340" i="3" s="1"/>
  <c r="B177" i="3"/>
  <c r="E341" i="3" l="1"/>
  <c r="I341" i="3" s="1"/>
  <c r="H340" i="3"/>
  <c r="D341" i="3" s="1"/>
  <c r="C341" i="3"/>
  <c r="G341" i="3" s="1"/>
  <c r="L177" i="3"/>
  <c r="F177" i="3"/>
  <c r="J177" i="3" s="1"/>
  <c r="K177" i="3"/>
  <c r="M177" i="3"/>
  <c r="E342" i="3" l="1"/>
  <c r="I342" i="3" s="1"/>
  <c r="H341" i="3"/>
  <c r="D342" i="3" s="1"/>
  <c r="C342" i="3"/>
  <c r="G342" i="3" s="1"/>
  <c r="B178" i="3"/>
  <c r="E343" i="3" l="1"/>
  <c r="I343" i="3" s="1"/>
  <c r="H342" i="3"/>
  <c r="D343" i="3" s="1"/>
  <c r="C343" i="3"/>
  <c r="G343" i="3" s="1"/>
  <c r="L178" i="3"/>
  <c r="F178" i="3"/>
  <c r="J178" i="3" s="1"/>
  <c r="K178" i="3"/>
  <c r="M178" i="3"/>
  <c r="E344" i="3" l="1"/>
  <c r="I344" i="3" s="1"/>
  <c r="H343" i="3"/>
  <c r="D344" i="3" s="1"/>
  <c r="C344" i="3"/>
  <c r="G344" i="3" s="1"/>
  <c r="B179" i="3"/>
  <c r="E345" i="3" l="1"/>
  <c r="I345" i="3" s="1"/>
  <c r="H344" i="3"/>
  <c r="D345" i="3" s="1"/>
  <c r="C345" i="3"/>
  <c r="G345" i="3" s="1"/>
  <c r="M179" i="3"/>
  <c r="F179" i="3"/>
  <c r="J179" i="3" s="1"/>
  <c r="L179" i="3"/>
  <c r="K179" i="3"/>
  <c r="E346" i="3" l="1"/>
  <c r="I346" i="3" s="1"/>
  <c r="H345" i="3"/>
  <c r="D346" i="3" s="1"/>
  <c r="C346" i="3"/>
  <c r="G346" i="3" s="1"/>
  <c r="B180" i="3"/>
  <c r="E347" i="3" l="1"/>
  <c r="I347" i="3" s="1"/>
  <c r="H346" i="3"/>
  <c r="D347" i="3" s="1"/>
  <c r="C347" i="3"/>
  <c r="G347" i="3" s="1"/>
  <c r="M180" i="3"/>
  <c r="F180" i="3"/>
  <c r="J180" i="3" s="1"/>
  <c r="L180" i="3"/>
  <c r="K180" i="3"/>
  <c r="E348" i="3" l="1"/>
  <c r="I348" i="3" s="1"/>
  <c r="H347" i="3"/>
  <c r="D348" i="3" s="1"/>
  <c r="C348" i="3"/>
  <c r="G348" i="3" s="1"/>
  <c r="B181" i="3"/>
  <c r="E349" i="3" l="1"/>
  <c r="I349" i="3" s="1"/>
  <c r="H348" i="3"/>
  <c r="D349" i="3" s="1"/>
  <c r="C349" i="3"/>
  <c r="G349" i="3" s="1"/>
  <c r="F181" i="3"/>
  <c r="J181" i="3" s="1"/>
  <c r="K181" i="3"/>
  <c r="M181" i="3"/>
  <c r="L181" i="3"/>
  <c r="E350" i="3" l="1"/>
  <c r="I350" i="3" s="1"/>
  <c r="H349" i="3"/>
  <c r="D350" i="3" s="1"/>
  <c r="C350" i="3"/>
  <c r="G350" i="3" s="1"/>
  <c r="B182" i="3"/>
  <c r="E351" i="3" l="1"/>
  <c r="I351" i="3" s="1"/>
  <c r="H350" i="3"/>
  <c r="D351" i="3" s="1"/>
  <c r="C351" i="3"/>
  <c r="G351" i="3" s="1"/>
  <c r="L182" i="3"/>
  <c r="F182" i="3"/>
  <c r="J182" i="3" s="1"/>
  <c r="M182" i="3"/>
  <c r="K182" i="3"/>
  <c r="E352" i="3" l="1"/>
  <c r="I352" i="3" s="1"/>
  <c r="H351" i="3"/>
  <c r="D352" i="3" s="1"/>
  <c r="C352" i="3"/>
  <c r="G352" i="3" s="1"/>
  <c r="B183" i="3"/>
  <c r="E353" i="3" l="1"/>
  <c r="I353" i="3" s="1"/>
  <c r="H352" i="3"/>
  <c r="D353" i="3" s="1"/>
  <c r="C353" i="3"/>
  <c r="G353" i="3" s="1"/>
  <c r="M183" i="3"/>
  <c r="F183" i="3"/>
  <c r="J183" i="3" s="1"/>
  <c r="K183" i="3"/>
  <c r="L183" i="3"/>
  <c r="E354" i="3" l="1"/>
  <c r="I354" i="3" s="1"/>
  <c r="H353" i="3"/>
  <c r="D354" i="3" s="1"/>
  <c r="C354" i="3"/>
  <c r="G354" i="3" s="1"/>
  <c r="B184" i="3"/>
  <c r="E355" i="3" l="1"/>
  <c r="I355" i="3" s="1"/>
  <c r="H354" i="3"/>
  <c r="D355" i="3" s="1"/>
  <c r="C355" i="3"/>
  <c r="G355" i="3" s="1"/>
  <c r="M184" i="3"/>
  <c r="F184" i="3"/>
  <c r="J184" i="3" s="1"/>
  <c r="L184" i="3"/>
  <c r="K184" i="3"/>
  <c r="E356" i="3" l="1"/>
  <c r="I356" i="3" s="1"/>
  <c r="H355" i="3"/>
  <c r="D356" i="3" s="1"/>
  <c r="C356" i="3"/>
  <c r="G356" i="3" s="1"/>
  <c r="B185" i="3"/>
  <c r="E357" i="3" l="1"/>
  <c r="I357" i="3" s="1"/>
  <c r="H356" i="3"/>
  <c r="D357" i="3" s="1"/>
  <c r="C357" i="3"/>
  <c r="G357" i="3" s="1"/>
  <c r="L185" i="3"/>
  <c r="F185" i="3"/>
  <c r="J185" i="3" s="1"/>
  <c r="K185" i="3"/>
  <c r="M185" i="3"/>
  <c r="E358" i="3" l="1"/>
  <c r="I358" i="3" s="1"/>
  <c r="D358" i="3"/>
  <c r="H357" i="3"/>
  <c r="C358" i="3"/>
  <c r="G358" i="3" s="1"/>
  <c r="B186" i="3"/>
  <c r="E359" i="3" l="1"/>
  <c r="I359" i="3" s="1"/>
  <c r="H358" i="3"/>
  <c r="D359" i="3" s="1"/>
  <c r="C359" i="3"/>
  <c r="G359" i="3" s="1"/>
  <c r="B187" i="3"/>
  <c r="L186" i="3"/>
  <c r="F186" i="3"/>
  <c r="J186" i="3" s="1"/>
  <c r="K186" i="3"/>
  <c r="M186" i="3"/>
  <c r="E360" i="3" l="1"/>
  <c r="I360" i="3" s="1"/>
  <c r="H359" i="3"/>
  <c r="D360" i="3" s="1"/>
  <c r="C360" i="3"/>
  <c r="G360" i="3" s="1"/>
  <c r="K187" i="3"/>
  <c r="F187" i="3"/>
  <c r="J187" i="3" s="1"/>
  <c r="L187" i="3"/>
  <c r="M187" i="3"/>
  <c r="E361" i="3" l="1"/>
  <c r="I361" i="3" s="1"/>
  <c r="H360" i="3"/>
  <c r="D361" i="3" s="1"/>
  <c r="C361" i="3"/>
  <c r="G361" i="3" s="1"/>
  <c r="B188" i="3"/>
  <c r="E362" i="3" l="1"/>
  <c r="I362" i="3" s="1"/>
  <c r="H361" i="3"/>
  <c r="D362" i="3" s="1"/>
  <c r="C362" i="3"/>
  <c r="G362" i="3" s="1"/>
  <c r="M188" i="3"/>
  <c r="F188" i="3"/>
  <c r="J188" i="3" s="1"/>
  <c r="L188" i="3"/>
  <c r="K188" i="3"/>
  <c r="E363" i="3" l="1"/>
  <c r="I363" i="3" s="1"/>
  <c r="H362" i="3"/>
  <c r="D363" i="3" s="1"/>
  <c r="C363" i="3"/>
  <c r="G363" i="3" s="1"/>
  <c r="B189" i="3"/>
  <c r="E364" i="3" l="1"/>
  <c r="I364" i="3" s="1"/>
  <c r="H363" i="3"/>
  <c r="D364" i="3" s="1"/>
  <c r="C364" i="3"/>
  <c r="G364" i="3" s="1"/>
  <c r="L189" i="3"/>
  <c r="F189" i="3"/>
  <c r="J189" i="3" s="1"/>
  <c r="K189" i="3"/>
  <c r="M189" i="3"/>
  <c r="E365" i="3" l="1"/>
  <c r="I365" i="3" s="1"/>
  <c r="H364" i="3"/>
  <c r="D365" i="3" s="1"/>
  <c r="C365" i="3"/>
  <c r="G365" i="3" s="1"/>
  <c r="B190" i="3"/>
  <c r="E366" i="3" l="1"/>
  <c r="I366" i="3" s="1"/>
  <c r="H365" i="3"/>
  <c r="D366" i="3" s="1"/>
  <c r="C366" i="3"/>
  <c r="G366" i="3" s="1"/>
  <c r="L190" i="3"/>
  <c r="K190" i="3"/>
  <c r="F190" i="3"/>
  <c r="J190" i="3" s="1"/>
  <c r="M190" i="3"/>
  <c r="E367" i="3" l="1"/>
  <c r="I367" i="3" s="1"/>
  <c r="H366" i="3"/>
  <c r="D367" i="3" s="1"/>
  <c r="C367" i="3"/>
  <c r="G367" i="3" s="1"/>
  <c r="B191" i="3"/>
  <c r="E368" i="3" l="1"/>
  <c r="I368" i="3" s="1"/>
  <c r="H367" i="3"/>
  <c r="D368" i="3" s="1"/>
  <c r="C368" i="3"/>
  <c r="G368" i="3" s="1"/>
  <c r="M191" i="3"/>
  <c r="F191" i="3"/>
  <c r="J191" i="3" s="1"/>
  <c r="K191" i="3"/>
  <c r="L191" i="3"/>
  <c r="E369" i="3" l="1"/>
  <c r="I369" i="3" s="1"/>
  <c r="H368" i="3"/>
  <c r="D369" i="3" s="1"/>
  <c r="C369" i="3"/>
  <c r="G369" i="3" s="1"/>
  <c r="B192" i="3"/>
  <c r="E370" i="3" l="1"/>
  <c r="I370" i="3" s="1"/>
  <c r="H369" i="3"/>
  <c r="D370" i="3" s="1"/>
  <c r="C370" i="3"/>
  <c r="G370" i="3" s="1"/>
  <c r="M192" i="3"/>
  <c r="K192" i="3"/>
  <c r="F192" i="3"/>
  <c r="J192" i="3" s="1"/>
  <c r="L192" i="3"/>
  <c r="E371" i="3" l="1"/>
  <c r="I371" i="3" s="1"/>
  <c r="H370" i="3"/>
  <c r="D371" i="3" s="1"/>
  <c r="C371" i="3"/>
  <c r="G371" i="3" s="1"/>
  <c r="B193" i="3"/>
  <c r="E372" i="3" l="1"/>
  <c r="I372" i="3" s="1"/>
  <c r="H371" i="3"/>
  <c r="D372" i="3" s="1"/>
  <c r="C372" i="3"/>
  <c r="G372" i="3" s="1"/>
  <c r="L193" i="3"/>
  <c r="F193" i="3"/>
  <c r="J193" i="3" s="1"/>
  <c r="M193" i="3"/>
  <c r="K193" i="3"/>
  <c r="E373" i="3" l="1"/>
  <c r="H372" i="3"/>
  <c r="D373" i="3" s="1"/>
  <c r="C373" i="3"/>
  <c r="B194" i="3"/>
  <c r="G373" i="3" l="1"/>
  <c r="H373" i="3"/>
  <c r="I373" i="3"/>
  <c r="L194" i="3"/>
  <c r="K194" i="3"/>
  <c r="M194" i="3"/>
  <c r="F194" i="3"/>
  <c r="J194" i="3" s="1"/>
  <c r="B195" i="3" l="1"/>
  <c r="M195" i="3" l="1"/>
  <c r="F195" i="3"/>
  <c r="J195" i="3" s="1"/>
  <c r="L195" i="3"/>
  <c r="K195" i="3"/>
  <c r="B196" i="3" l="1"/>
  <c r="M196" i="3" l="1"/>
  <c r="F196" i="3"/>
  <c r="J196" i="3" s="1"/>
  <c r="K196" i="3"/>
  <c r="L196" i="3"/>
  <c r="B197" i="3" l="1"/>
  <c r="L197" i="3" l="1"/>
  <c r="F197" i="3"/>
  <c r="J197" i="3" s="1"/>
  <c r="K197" i="3"/>
  <c r="M197" i="3"/>
  <c r="B198" i="3" l="1"/>
  <c r="L198" i="3" l="1"/>
  <c r="F198" i="3"/>
  <c r="J198" i="3" s="1"/>
  <c r="K198" i="3"/>
  <c r="M198" i="3"/>
  <c r="B199" i="3" l="1"/>
  <c r="M199" i="3" l="1"/>
  <c r="F199" i="3"/>
  <c r="J199" i="3" s="1"/>
  <c r="L199" i="3"/>
  <c r="K199" i="3"/>
  <c r="B200" i="3" l="1"/>
  <c r="M200" i="3" l="1"/>
  <c r="F200" i="3"/>
  <c r="J200" i="3" s="1"/>
  <c r="L200" i="3"/>
  <c r="K200" i="3"/>
  <c r="B201" i="3" l="1"/>
  <c r="L201" i="3" l="1"/>
  <c r="F201" i="3"/>
  <c r="J201" i="3" s="1"/>
  <c r="M201" i="3"/>
  <c r="K201" i="3"/>
  <c r="B202" i="3" l="1"/>
  <c r="L202" i="3" l="1"/>
  <c r="K202" i="3"/>
  <c r="M202" i="3"/>
  <c r="F202" i="3"/>
  <c r="J202" i="3" s="1"/>
  <c r="B203" i="3" l="1"/>
  <c r="K203" i="3" l="1"/>
  <c r="F203" i="3"/>
  <c r="J203" i="3" s="1"/>
  <c r="M203" i="3"/>
  <c r="L203" i="3"/>
  <c r="B204" i="3" l="1"/>
  <c r="M204" i="3" l="1"/>
  <c r="F204" i="3"/>
  <c r="J204" i="3" s="1"/>
  <c r="L204" i="3"/>
  <c r="K204" i="3"/>
  <c r="B205" i="3" l="1"/>
  <c r="L205" i="3" l="1"/>
  <c r="F205" i="3"/>
  <c r="J205" i="3" s="1"/>
  <c r="K205" i="3"/>
  <c r="M205" i="3"/>
  <c r="B206" i="3" l="1"/>
  <c r="L206" i="3" l="1"/>
  <c r="F206" i="3"/>
  <c r="J206" i="3" s="1"/>
  <c r="M206" i="3"/>
  <c r="K206" i="3"/>
  <c r="B207" i="3" l="1"/>
  <c r="K207" i="3" l="1"/>
  <c r="F207" i="3"/>
  <c r="J207" i="3" s="1"/>
  <c r="M207" i="3"/>
  <c r="L207" i="3"/>
  <c r="B208" i="3" l="1"/>
  <c r="M208" i="3" l="1"/>
  <c r="F208" i="3"/>
  <c r="J208" i="3" s="1"/>
  <c r="L208" i="3"/>
  <c r="K208" i="3"/>
  <c r="B209" i="3" l="1"/>
  <c r="L209" i="3" l="1"/>
  <c r="F209" i="3"/>
  <c r="J209" i="3" s="1"/>
  <c r="K209" i="3"/>
  <c r="M209" i="3"/>
  <c r="B210" i="3" l="1"/>
  <c r="L210" i="3" l="1"/>
  <c r="K210" i="3"/>
  <c r="M210" i="3"/>
  <c r="F210" i="3"/>
  <c r="J210" i="3" s="1"/>
  <c r="B211" i="3" l="1"/>
  <c r="M211" i="3" l="1"/>
  <c r="F211" i="3"/>
  <c r="J211" i="3" s="1"/>
  <c r="K211" i="3"/>
  <c r="L211" i="3"/>
  <c r="B212" i="3" l="1"/>
  <c r="M212" i="3" l="1"/>
  <c r="F212" i="3"/>
  <c r="J212" i="3" s="1"/>
  <c r="K212" i="3"/>
  <c r="L212" i="3"/>
  <c r="B213" i="3" l="1"/>
  <c r="L213" i="3" l="1"/>
  <c r="F213" i="3"/>
  <c r="J213" i="3" s="1"/>
  <c r="M213" i="3"/>
  <c r="K213" i="3"/>
  <c r="B214" i="3" l="1"/>
  <c r="L214" i="3" l="1"/>
  <c r="K214" i="3"/>
  <c r="M214" i="3"/>
  <c r="F214" i="3"/>
  <c r="J214" i="3" s="1"/>
  <c r="B215" i="3" l="1"/>
  <c r="M215" i="3" l="1"/>
  <c r="F215" i="3"/>
  <c r="J215" i="3" s="1"/>
  <c r="K215" i="3"/>
  <c r="L215" i="3"/>
  <c r="B216" i="3" l="1"/>
  <c r="M216" i="3" l="1"/>
  <c r="F216" i="3"/>
  <c r="J216" i="3" s="1"/>
  <c r="L216" i="3"/>
  <c r="K216" i="3"/>
  <c r="B217" i="3" l="1"/>
  <c r="L217" i="3" l="1"/>
  <c r="M217" i="3"/>
  <c r="F217" i="3"/>
  <c r="J217" i="3" s="1"/>
  <c r="K217" i="3"/>
  <c r="B218" i="3" l="1"/>
  <c r="L218" i="3" l="1"/>
  <c r="F218" i="3"/>
  <c r="J218" i="3" s="1"/>
  <c r="K218" i="3"/>
  <c r="M218" i="3"/>
  <c r="B219" i="3" l="1"/>
  <c r="K219" i="3" l="1"/>
  <c r="F219" i="3"/>
  <c r="J219" i="3" s="1"/>
  <c r="L219" i="3"/>
  <c r="M219" i="3"/>
  <c r="B220" i="3" l="1"/>
  <c r="M220" i="3" l="1"/>
  <c r="F220" i="3"/>
  <c r="J220" i="3" s="1"/>
  <c r="K220" i="3"/>
  <c r="L220" i="3"/>
  <c r="B221" i="3" l="1"/>
  <c r="F221" i="3" l="1"/>
  <c r="J221" i="3" s="1"/>
  <c r="K221" i="3"/>
  <c r="M221" i="3"/>
  <c r="L221" i="3"/>
  <c r="B222" i="3" l="1"/>
  <c r="L222" i="3" l="1"/>
  <c r="F222" i="3"/>
  <c r="J222" i="3" s="1"/>
  <c r="K222" i="3"/>
  <c r="M222" i="3"/>
  <c r="B223" i="3" l="1"/>
  <c r="M223" i="3" l="1"/>
  <c r="K223" i="3"/>
  <c r="F223" i="3"/>
  <c r="J223" i="3" s="1"/>
  <c r="L223" i="3"/>
  <c r="B224" i="3" l="1"/>
  <c r="M224" i="3" l="1"/>
  <c r="F224" i="3"/>
  <c r="J224" i="3" s="1"/>
  <c r="L224" i="3"/>
  <c r="K224" i="3"/>
  <c r="B225" i="3" l="1"/>
  <c r="L225" i="3"/>
  <c r="K225" i="3"/>
  <c r="M225" i="3"/>
  <c r="F225" i="3" l="1"/>
  <c r="J225" i="3" s="1"/>
  <c r="M226" i="3"/>
  <c r="L226" i="3"/>
  <c r="K226" i="3"/>
  <c r="B226" i="3" l="1"/>
  <c r="K227" i="3"/>
  <c r="M227" i="3"/>
  <c r="L227" i="3"/>
  <c r="F226" i="3" l="1"/>
  <c r="J226" i="3" s="1"/>
  <c r="B227" i="3"/>
  <c r="F227" i="3" s="1"/>
  <c r="J227" i="3" s="1"/>
  <c r="B228" i="3" l="1"/>
  <c r="F228" i="3" s="1"/>
  <c r="J228" i="3" s="1"/>
  <c r="L228" i="3"/>
  <c r="K228" i="3"/>
  <c r="M228" i="3"/>
  <c r="B229" i="3" l="1"/>
  <c r="L229" i="3" l="1"/>
  <c r="F229" i="3"/>
  <c r="J229" i="3" s="1"/>
  <c r="M229" i="3"/>
  <c r="K229" i="3"/>
  <c r="B230" i="3" l="1"/>
  <c r="K230" i="3" l="1"/>
  <c r="L230" i="3"/>
  <c r="M230" i="3"/>
  <c r="F230" i="3"/>
  <c r="J230" i="3" s="1"/>
  <c r="B231" i="3" l="1"/>
  <c r="M231" i="3" l="1"/>
  <c r="F231" i="3"/>
  <c r="J231" i="3" s="1"/>
  <c r="K231" i="3"/>
  <c r="L231" i="3"/>
  <c r="B232" i="3" l="1"/>
  <c r="L232" i="3" l="1"/>
  <c r="M232" i="3"/>
  <c r="F232" i="3"/>
  <c r="J232" i="3" s="1"/>
  <c r="K232" i="3"/>
  <c r="B233" i="3" l="1"/>
  <c r="L233" i="3" l="1"/>
  <c r="F233" i="3"/>
  <c r="J233" i="3" s="1"/>
  <c r="K233" i="3"/>
  <c r="M233" i="3"/>
  <c r="B234" i="3" l="1"/>
  <c r="M234" i="3" l="1"/>
  <c r="F234" i="3"/>
  <c r="J234" i="3" s="1"/>
  <c r="L234" i="3"/>
  <c r="K234" i="3"/>
  <c r="B235" i="3" l="1"/>
  <c r="K235" i="3" l="1"/>
  <c r="F235" i="3"/>
  <c r="J235" i="3" s="1"/>
  <c r="L235" i="3"/>
  <c r="M235" i="3"/>
  <c r="B236" i="3" l="1"/>
  <c r="L236" i="3" l="1"/>
  <c r="F236" i="3"/>
  <c r="J236" i="3" s="1"/>
  <c r="K236" i="3"/>
  <c r="M236" i="3"/>
  <c r="B237" i="3" l="1"/>
  <c r="K237" i="3" l="1"/>
  <c r="F237" i="3"/>
  <c r="J237" i="3" s="1"/>
  <c r="L237" i="3"/>
  <c r="M237" i="3"/>
  <c r="B238" i="3" l="1"/>
  <c r="M238" i="3" l="1"/>
  <c r="F238" i="3"/>
  <c r="J238" i="3" s="1"/>
  <c r="K238" i="3"/>
  <c r="L238" i="3"/>
  <c r="B239" i="3" l="1"/>
  <c r="L239" i="3" l="1"/>
  <c r="F239" i="3"/>
  <c r="J239" i="3" s="1"/>
  <c r="M239" i="3"/>
  <c r="K239" i="3"/>
  <c r="B240" i="3" l="1"/>
  <c r="L240" i="3" l="1"/>
  <c r="F240" i="3"/>
  <c r="J240" i="3" s="1"/>
  <c r="M240" i="3"/>
  <c r="K240" i="3"/>
  <c r="B241" i="3" l="1"/>
  <c r="M241" i="3" l="1"/>
  <c r="K241" i="3"/>
  <c r="F241" i="3"/>
  <c r="J241" i="3" s="1"/>
  <c r="L241" i="3"/>
  <c r="B242" i="3" l="1"/>
  <c r="K242" i="3" l="1"/>
  <c r="L242" i="3"/>
  <c r="M242" i="3"/>
  <c r="F242" i="3"/>
  <c r="J242" i="3" s="1"/>
  <c r="B243" i="3" l="1"/>
  <c r="L243" i="3" l="1"/>
  <c r="F243" i="3"/>
  <c r="J243" i="3" s="1"/>
  <c r="K243" i="3"/>
  <c r="M243" i="3"/>
  <c r="B244" i="3" l="1"/>
  <c r="L244" i="3" l="1"/>
  <c r="K244" i="3"/>
  <c r="M244" i="3"/>
  <c r="F244" i="3"/>
  <c r="J244" i="3" s="1"/>
  <c r="B245" i="3" l="1"/>
  <c r="K245" i="3" l="1"/>
  <c r="F245" i="3"/>
  <c r="J245" i="3" s="1"/>
  <c r="L245" i="3"/>
  <c r="M245" i="3"/>
  <c r="B246" i="3" l="1"/>
  <c r="M246" i="3" l="1"/>
  <c r="F246" i="3"/>
  <c r="J246" i="3" s="1"/>
  <c r="L246" i="3"/>
  <c r="K246" i="3"/>
  <c r="B247" i="3" l="1"/>
  <c r="L247" i="3" l="1"/>
  <c r="F247" i="3"/>
  <c r="J247" i="3" s="1"/>
  <c r="M247" i="3"/>
  <c r="K247" i="3"/>
  <c r="B248" i="3" l="1"/>
  <c r="L248" i="3" l="1"/>
  <c r="F248" i="3"/>
  <c r="J248" i="3" s="1"/>
  <c r="M248" i="3"/>
  <c r="K248" i="3"/>
  <c r="B249" i="3" l="1"/>
  <c r="M249" i="3" l="1"/>
  <c r="F249" i="3"/>
  <c r="J249" i="3" s="1"/>
  <c r="K249" i="3"/>
  <c r="L249" i="3"/>
  <c r="B250" i="3" l="1"/>
  <c r="K250" i="3" l="1"/>
  <c r="F250" i="3"/>
  <c r="J250" i="3" s="1"/>
  <c r="M250" i="3"/>
  <c r="L250" i="3"/>
  <c r="B251" i="3" l="1"/>
  <c r="L251" i="3" l="1"/>
  <c r="F251" i="3"/>
  <c r="J251" i="3" s="1"/>
  <c r="M251" i="3"/>
  <c r="K251" i="3"/>
  <c r="B252" i="3" l="1"/>
  <c r="L252" i="3" l="1"/>
  <c r="F252" i="3"/>
  <c r="J252" i="3" s="1"/>
  <c r="K252" i="3"/>
  <c r="M252" i="3"/>
  <c r="B253" i="3" l="1"/>
  <c r="K253" i="3" l="1"/>
  <c r="F253" i="3"/>
  <c r="J253" i="3" s="1"/>
  <c r="M253" i="3"/>
  <c r="L253" i="3"/>
  <c r="B254" i="3" l="1"/>
  <c r="M254" i="3" l="1"/>
  <c r="F254" i="3"/>
  <c r="J254" i="3" s="1"/>
  <c r="K254" i="3"/>
  <c r="L254" i="3"/>
  <c r="B255" i="3" l="1"/>
  <c r="L255" i="3" l="1"/>
  <c r="F255" i="3"/>
  <c r="J255" i="3" s="1"/>
  <c r="M255" i="3"/>
  <c r="K255" i="3"/>
  <c r="B256" i="3" l="1"/>
  <c r="L256" i="3" l="1"/>
  <c r="F256" i="3"/>
  <c r="J256" i="3" s="1"/>
  <c r="M256" i="3"/>
  <c r="K256" i="3"/>
  <c r="B257" i="3" l="1"/>
  <c r="M257" i="3" l="1"/>
  <c r="K257" i="3"/>
  <c r="F257" i="3"/>
  <c r="J257" i="3" s="1"/>
  <c r="L257" i="3"/>
  <c r="B258" i="3" l="1"/>
  <c r="K258" i="3" l="1"/>
  <c r="F258" i="3"/>
  <c r="J258" i="3" s="1"/>
  <c r="M258" i="3"/>
  <c r="L258" i="3"/>
  <c r="B259" i="3" l="1"/>
  <c r="L259" i="3" l="1"/>
  <c r="F259" i="3"/>
  <c r="J259" i="3" s="1"/>
  <c r="K259" i="3"/>
  <c r="M259" i="3"/>
  <c r="B260" i="3" l="1"/>
  <c r="L260" i="3" l="1"/>
  <c r="F260" i="3"/>
  <c r="J260" i="3" s="1"/>
  <c r="M260" i="3"/>
  <c r="K260" i="3"/>
  <c r="B261" i="3" l="1"/>
  <c r="K261" i="3" l="1"/>
  <c r="F261" i="3"/>
  <c r="J261" i="3" s="1"/>
  <c r="M261" i="3"/>
  <c r="L261" i="3"/>
  <c r="B262" i="3" l="1"/>
  <c r="M262" i="3" l="1"/>
  <c r="F262" i="3"/>
  <c r="J262" i="3" s="1"/>
  <c r="L262" i="3"/>
  <c r="K262" i="3"/>
  <c r="B263" i="3" l="1"/>
  <c r="L263" i="3" l="1"/>
  <c r="F263" i="3"/>
  <c r="J263" i="3" s="1"/>
  <c r="K263" i="3"/>
  <c r="M263" i="3"/>
  <c r="B264" i="3" l="1"/>
  <c r="L264" i="3" l="1"/>
  <c r="F264" i="3"/>
  <c r="J264" i="3" s="1"/>
  <c r="K264" i="3"/>
  <c r="M264" i="3"/>
  <c r="B265" i="3" l="1"/>
  <c r="M265" i="3" l="1"/>
  <c r="F265" i="3"/>
  <c r="J265" i="3" s="1"/>
  <c r="K265" i="3"/>
  <c r="L265" i="3"/>
  <c r="B266" i="3" l="1"/>
  <c r="K266" i="3" l="1"/>
  <c r="L266" i="3"/>
  <c r="F266" i="3"/>
  <c r="J266" i="3" s="1"/>
  <c r="M266" i="3"/>
  <c r="B267" i="3" l="1"/>
  <c r="L267" i="3" l="1"/>
  <c r="F267" i="3"/>
  <c r="J267" i="3" s="1"/>
  <c r="M267" i="3"/>
  <c r="K267" i="3"/>
  <c r="B268" i="3" l="1"/>
  <c r="L268" i="3" l="1"/>
  <c r="F268" i="3"/>
  <c r="J268" i="3" s="1"/>
  <c r="K268" i="3"/>
  <c r="M268" i="3"/>
  <c r="B269" i="3" l="1"/>
  <c r="K269" i="3" l="1"/>
  <c r="F269" i="3"/>
  <c r="J269" i="3" s="1"/>
  <c r="L269" i="3"/>
  <c r="M269" i="3"/>
  <c r="B270" i="3" l="1"/>
  <c r="M270" i="3" l="1"/>
  <c r="F270" i="3"/>
  <c r="J270" i="3" s="1"/>
  <c r="L270" i="3"/>
  <c r="K270" i="3"/>
  <c r="B271" i="3" l="1"/>
  <c r="L271" i="3" l="1"/>
  <c r="F271" i="3"/>
  <c r="J271" i="3" s="1"/>
  <c r="M271" i="3"/>
  <c r="K271" i="3"/>
  <c r="B272" i="3" l="1"/>
  <c r="L272" i="3" l="1"/>
  <c r="M272" i="3"/>
  <c r="F272" i="3"/>
  <c r="J272" i="3" s="1"/>
  <c r="K272" i="3"/>
  <c r="B273" i="3" l="1"/>
  <c r="M273" i="3" l="1"/>
  <c r="F273" i="3"/>
  <c r="J273" i="3" s="1"/>
  <c r="L273" i="3"/>
  <c r="K273" i="3"/>
  <c r="B274" i="3" l="1"/>
  <c r="K274" i="3" l="1"/>
  <c r="F274" i="3"/>
  <c r="J274" i="3" s="1"/>
  <c r="L274" i="3"/>
  <c r="M274" i="3"/>
  <c r="B275" i="3" l="1"/>
  <c r="L275" i="3" l="1"/>
  <c r="F275" i="3"/>
  <c r="J275" i="3" s="1"/>
  <c r="K275" i="3"/>
  <c r="M275" i="3"/>
  <c r="B276" i="3" l="1"/>
  <c r="L276" i="3" l="1"/>
  <c r="K276" i="3"/>
  <c r="M276" i="3"/>
  <c r="F276" i="3"/>
  <c r="J276" i="3" s="1"/>
  <c r="B277" i="3" l="1"/>
  <c r="K277" i="3" l="1"/>
  <c r="F277" i="3"/>
  <c r="J277" i="3" s="1"/>
  <c r="M277" i="3"/>
  <c r="L277" i="3"/>
  <c r="B278" i="3" l="1"/>
  <c r="M278" i="3" l="1"/>
  <c r="F278" i="3"/>
  <c r="J278" i="3" s="1"/>
  <c r="L278" i="3"/>
  <c r="K278" i="3"/>
  <c r="B279" i="3" l="1"/>
  <c r="L279" i="3" l="1"/>
  <c r="F279" i="3"/>
  <c r="J279" i="3" s="1"/>
  <c r="K279" i="3"/>
  <c r="M279" i="3"/>
  <c r="B280" i="3" l="1"/>
  <c r="L280" i="3" l="1"/>
  <c r="F280" i="3"/>
  <c r="J280" i="3" s="1"/>
  <c r="M280" i="3"/>
  <c r="K280" i="3"/>
  <c r="B281" i="3" l="1"/>
  <c r="M281" i="3" l="1"/>
  <c r="F281" i="3"/>
  <c r="J281" i="3" s="1"/>
  <c r="K281" i="3"/>
  <c r="L281" i="3"/>
  <c r="B282" i="3" l="1"/>
  <c r="K282" i="3" l="1"/>
  <c r="F282" i="3"/>
  <c r="J282" i="3" s="1"/>
  <c r="L282" i="3"/>
  <c r="M282" i="3"/>
  <c r="B283" i="3" l="1"/>
  <c r="L283" i="3" l="1"/>
  <c r="F283" i="3"/>
  <c r="J283" i="3" s="1"/>
  <c r="M283" i="3"/>
  <c r="K283" i="3"/>
  <c r="B284" i="3" l="1"/>
  <c r="L284" i="3" l="1"/>
  <c r="F284" i="3"/>
  <c r="J284" i="3" s="1"/>
  <c r="K284" i="3"/>
  <c r="M284" i="3"/>
  <c r="B285" i="3" l="1"/>
  <c r="K285" i="3" l="1"/>
  <c r="F285" i="3"/>
  <c r="J285" i="3" s="1"/>
  <c r="L285" i="3"/>
  <c r="M285" i="3"/>
  <c r="B286" i="3" l="1"/>
  <c r="M286" i="3" l="1"/>
  <c r="F286" i="3"/>
  <c r="J286" i="3" s="1"/>
  <c r="L286" i="3"/>
  <c r="K286" i="3"/>
  <c r="B287" i="3" l="1"/>
  <c r="L287" i="3" l="1"/>
  <c r="M287" i="3"/>
  <c r="F287" i="3"/>
  <c r="J287" i="3" s="1"/>
  <c r="K287" i="3"/>
  <c r="B288" i="3" l="1"/>
  <c r="L288" i="3" l="1"/>
  <c r="K288" i="3"/>
  <c r="F288" i="3"/>
  <c r="J288" i="3" s="1"/>
  <c r="M288" i="3"/>
  <c r="B289" i="3" l="1"/>
  <c r="M289" i="3" l="1"/>
  <c r="F289" i="3"/>
  <c r="J289" i="3" s="1"/>
  <c r="L289" i="3"/>
  <c r="K289" i="3"/>
  <c r="B290" i="3" l="1"/>
  <c r="K290" i="3" l="1"/>
  <c r="F290" i="3"/>
  <c r="J290" i="3" s="1"/>
  <c r="L290" i="3"/>
  <c r="M290" i="3"/>
  <c r="B291" i="3" l="1"/>
  <c r="L291" i="3" l="1"/>
  <c r="F291" i="3"/>
  <c r="J291" i="3" s="1"/>
  <c r="K291" i="3"/>
  <c r="M291" i="3"/>
  <c r="B292" i="3" l="1"/>
  <c r="L292" i="3" l="1"/>
  <c r="K292" i="3"/>
  <c r="M292" i="3"/>
  <c r="F292" i="3"/>
  <c r="J292" i="3" s="1"/>
  <c r="B293" i="3" l="1"/>
  <c r="M293" i="3" l="1"/>
  <c r="F293" i="3"/>
  <c r="J293" i="3" s="1"/>
  <c r="K293" i="3"/>
  <c r="L293" i="3"/>
  <c r="B294" i="3" l="1"/>
  <c r="K294" i="3" l="1"/>
  <c r="F294" i="3"/>
  <c r="J294" i="3" s="1"/>
  <c r="L294" i="3"/>
  <c r="M294" i="3"/>
  <c r="B295" i="3" l="1"/>
  <c r="F295" i="3" l="1"/>
  <c r="J295" i="3" s="1"/>
  <c r="L295" i="3"/>
  <c r="M295" i="3"/>
  <c r="K295" i="3"/>
  <c r="B296" i="3" l="1"/>
  <c r="L296" i="3" l="1"/>
  <c r="F296" i="3"/>
  <c r="J296" i="3" s="1"/>
  <c r="K296" i="3"/>
  <c r="M296" i="3"/>
  <c r="B297" i="3" l="1"/>
  <c r="F297" i="3" l="1"/>
  <c r="J297" i="3" s="1"/>
  <c r="M297" i="3"/>
  <c r="K297" i="3"/>
  <c r="L297" i="3"/>
  <c r="B298" i="3" l="1"/>
  <c r="K298" i="3" l="1"/>
  <c r="F298" i="3"/>
  <c r="J298" i="3" s="1"/>
  <c r="L298" i="3"/>
  <c r="M298" i="3"/>
  <c r="B299" i="3" l="1"/>
  <c r="M299" i="3" l="1"/>
  <c r="F299" i="3"/>
  <c r="J299" i="3" s="1"/>
  <c r="L299" i="3"/>
  <c r="K299" i="3"/>
  <c r="B300" i="3" l="1"/>
  <c r="L300" i="3" l="1"/>
  <c r="F300" i="3"/>
  <c r="J300" i="3" s="1"/>
  <c r="K300" i="3"/>
  <c r="M300" i="3"/>
  <c r="B301" i="3" l="1"/>
  <c r="K301" i="3" l="1"/>
  <c r="F301" i="3"/>
  <c r="J301" i="3" s="1"/>
  <c r="L301" i="3"/>
  <c r="M301" i="3"/>
  <c r="B302" i="3" l="1"/>
  <c r="M302" i="3" l="1"/>
  <c r="F302" i="3"/>
  <c r="J302" i="3" s="1"/>
  <c r="L302" i="3"/>
  <c r="K302" i="3"/>
  <c r="B303" i="3" l="1"/>
  <c r="L303" i="3" l="1"/>
  <c r="F303" i="3"/>
  <c r="J303" i="3" s="1"/>
  <c r="K303" i="3"/>
  <c r="M303" i="3"/>
  <c r="B304" i="3" l="1"/>
  <c r="L304" i="3" l="1"/>
  <c r="F304" i="3"/>
  <c r="J304" i="3" s="1"/>
  <c r="M304" i="3"/>
  <c r="K304" i="3"/>
  <c r="B305" i="3" l="1"/>
  <c r="M305" i="3" l="1"/>
  <c r="F305" i="3"/>
  <c r="J305" i="3" s="1"/>
  <c r="K305" i="3"/>
  <c r="L305" i="3"/>
  <c r="B306" i="3" l="1"/>
  <c r="L306" i="3" l="1"/>
  <c r="F306" i="3"/>
  <c r="J306" i="3" s="1"/>
  <c r="K306" i="3"/>
  <c r="M306" i="3"/>
  <c r="B307" i="3" l="1"/>
  <c r="M307" i="3" l="1"/>
  <c r="F307" i="3"/>
  <c r="J307" i="3" s="1"/>
  <c r="K307" i="3"/>
  <c r="L307" i="3"/>
  <c r="B308" i="3" l="1"/>
  <c r="K308" i="3" l="1"/>
  <c r="F308" i="3"/>
  <c r="J308" i="3" s="1"/>
  <c r="L308" i="3"/>
  <c r="M308" i="3"/>
  <c r="B309" i="3" l="1"/>
  <c r="L309" i="3" l="1"/>
  <c r="F309" i="3"/>
  <c r="J309" i="3" s="1"/>
  <c r="K309" i="3"/>
  <c r="M309" i="3"/>
  <c r="B310" i="3" l="1"/>
  <c r="L310" i="3" l="1"/>
  <c r="F310" i="3"/>
  <c r="J310" i="3" s="1"/>
  <c r="K310" i="3"/>
  <c r="M310" i="3"/>
  <c r="B311" i="3" l="1"/>
  <c r="K311" i="3" l="1"/>
  <c r="F311" i="3"/>
  <c r="J311" i="3" s="1"/>
  <c r="L311" i="3"/>
  <c r="M311" i="3"/>
  <c r="B312" i="3" l="1"/>
  <c r="M312" i="3" l="1"/>
  <c r="L312" i="3"/>
  <c r="K312" i="3"/>
  <c r="F312" i="3"/>
  <c r="J312" i="3" s="1"/>
  <c r="B313" i="3" l="1"/>
  <c r="L313" i="3" l="1"/>
  <c r="F313" i="3"/>
  <c r="J313" i="3" s="1"/>
  <c r="K313" i="3"/>
  <c r="M313" i="3"/>
  <c r="B314" i="3" l="1"/>
  <c r="L314" i="3" l="1"/>
  <c r="F314" i="3"/>
  <c r="J314" i="3" s="1"/>
  <c r="K314" i="3"/>
  <c r="M314" i="3"/>
  <c r="B315" i="3" l="1"/>
  <c r="M315" i="3" l="1"/>
  <c r="K315" i="3"/>
  <c r="F315" i="3"/>
  <c r="J315" i="3" s="1"/>
  <c r="L315" i="3"/>
  <c r="B316" i="3" l="1"/>
  <c r="K316" i="3" l="1"/>
  <c r="F316" i="3"/>
  <c r="J316" i="3" s="1"/>
  <c r="L316" i="3"/>
  <c r="M316" i="3"/>
  <c r="B317" i="3" l="1"/>
  <c r="L317" i="3" l="1"/>
  <c r="M317" i="3"/>
  <c r="F317" i="3"/>
  <c r="J317" i="3" s="1"/>
  <c r="K317" i="3"/>
  <c r="B318" i="3" l="1"/>
  <c r="L318" i="3" l="1"/>
  <c r="F318" i="3"/>
  <c r="J318" i="3" s="1"/>
  <c r="K318" i="3"/>
  <c r="M318" i="3"/>
  <c r="B319" i="3" l="1"/>
  <c r="K319" i="3" l="1"/>
  <c r="M319" i="3"/>
  <c r="F319" i="3"/>
  <c r="J319" i="3" s="1"/>
  <c r="L319" i="3"/>
  <c r="B320" i="3" l="1"/>
  <c r="M320" i="3" l="1"/>
  <c r="F320" i="3"/>
  <c r="J320" i="3" s="1"/>
  <c r="L320" i="3"/>
  <c r="K320" i="3"/>
  <c r="B321" i="3" l="1"/>
  <c r="L321" i="3" l="1"/>
  <c r="F321" i="3"/>
  <c r="J321" i="3" s="1"/>
  <c r="K321" i="3"/>
  <c r="M321" i="3"/>
  <c r="B322" i="3" l="1"/>
  <c r="F322" i="3" s="1"/>
  <c r="J322" i="3" s="1"/>
  <c r="L322" i="3"/>
  <c r="K322" i="3"/>
  <c r="M322" i="3"/>
  <c r="B323" i="3" l="1"/>
  <c r="M323" i="3" l="1"/>
  <c r="F323" i="3"/>
  <c r="J323" i="3" s="1"/>
  <c r="L323" i="3"/>
  <c r="K323" i="3"/>
  <c r="B324" i="3" l="1"/>
  <c r="K324" i="3" l="1"/>
  <c r="F324" i="3"/>
  <c r="J324" i="3" s="1"/>
  <c r="L324" i="3"/>
  <c r="M324" i="3"/>
  <c r="B325" i="3" l="1"/>
  <c r="L325" i="3" l="1"/>
  <c r="F325" i="3"/>
  <c r="J325" i="3" s="1"/>
  <c r="K325" i="3"/>
  <c r="M325" i="3"/>
  <c r="B326" i="3" l="1"/>
  <c r="L326" i="3" l="1"/>
  <c r="F326" i="3"/>
  <c r="J326" i="3" s="1"/>
  <c r="K326" i="3"/>
  <c r="M326" i="3"/>
  <c r="B327" i="3" l="1"/>
  <c r="K327" i="3" l="1"/>
  <c r="F327" i="3"/>
  <c r="J327" i="3" s="1"/>
  <c r="L327" i="3"/>
  <c r="M327" i="3"/>
  <c r="B328" i="3" l="1"/>
  <c r="M328" i="3" l="1"/>
  <c r="F328" i="3"/>
  <c r="J328" i="3" s="1"/>
  <c r="L328" i="3"/>
  <c r="K328" i="3"/>
  <c r="B329" i="3" l="1"/>
  <c r="L329" i="3" l="1"/>
  <c r="F329" i="3"/>
  <c r="J329" i="3" s="1"/>
  <c r="M329" i="3"/>
  <c r="K329" i="3"/>
  <c r="B330" i="3" l="1"/>
  <c r="L330" i="3" l="1"/>
  <c r="F330" i="3"/>
  <c r="J330" i="3" s="1"/>
  <c r="K330" i="3"/>
  <c r="M330" i="3"/>
  <c r="B331" i="3" l="1"/>
  <c r="M331" i="3" l="1"/>
  <c r="F331" i="3"/>
  <c r="J331" i="3" s="1"/>
  <c r="K331" i="3"/>
  <c r="L331" i="3"/>
  <c r="B332" i="3" l="1"/>
  <c r="K332" i="3" l="1"/>
  <c r="F332" i="3"/>
  <c r="J332" i="3" s="1"/>
  <c r="M332" i="3"/>
  <c r="L332" i="3"/>
  <c r="B333" i="3" l="1"/>
  <c r="L333" i="3" l="1"/>
  <c r="F333" i="3"/>
  <c r="J333" i="3" s="1"/>
  <c r="K333" i="3"/>
  <c r="M333" i="3"/>
  <c r="B334" i="3" l="1"/>
  <c r="L334" i="3" l="1"/>
  <c r="F334" i="3"/>
  <c r="J334" i="3" s="1"/>
  <c r="K334" i="3"/>
  <c r="M334" i="3"/>
  <c r="B335" i="3" l="1"/>
  <c r="K335" i="3" l="1"/>
  <c r="F335" i="3"/>
  <c r="J335" i="3" s="1"/>
  <c r="M335" i="3"/>
  <c r="L335" i="3"/>
  <c r="B336" i="3" l="1"/>
  <c r="M336" i="3" l="1"/>
  <c r="K336" i="3"/>
  <c r="F336" i="3"/>
  <c r="J336" i="3" s="1"/>
  <c r="L336" i="3"/>
  <c r="B337" i="3" l="1"/>
  <c r="L337" i="3" l="1"/>
  <c r="F337" i="3"/>
  <c r="J337" i="3" s="1"/>
  <c r="M337" i="3"/>
  <c r="K337" i="3"/>
  <c r="B338" i="3" l="1"/>
  <c r="L338" i="3" l="1"/>
  <c r="F338" i="3"/>
  <c r="J338" i="3" s="1"/>
  <c r="K338" i="3"/>
  <c r="M338" i="3"/>
  <c r="B339" i="3" l="1"/>
  <c r="M339" i="3" l="1"/>
  <c r="F339" i="3"/>
  <c r="J339" i="3" s="1"/>
  <c r="K339" i="3"/>
  <c r="L339" i="3"/>
  <c r="B340" i="3" l="1"/>
  <c r="K340" i="3" l="1"/>
  <c r="F340" i="3"/>
  <c r="J340" i="3" s="1"/>
  <c r="L340" i="3"/>
  <c r="M340" i="3"/>
  <c r="B341" i="3" l="1"/>
  <c r="L341" i="3" l="1"/>
  <c r="F341" i="3"/>
  <c r="J341" i="3" s="1"/>
  <c r="K341" i="3"/>
  <c r="M341" i="3"/>
  <c r="B342" i="3" l="1"/>
  <c r="L342" i="3" l="1"/>
  <c r="F342" i="3"/>
  <c r="J342" i="3" s="1"/>
  <c r="K342" i="3"/>
  <c r="M342" i="3"/>
  <c r="B343" i="3" l="1"/>
  <c r="K343" i="3" l="1"/>
  <c r="F343" i="3"/>
  <c r="J343" i="3" s="1"/>
  <c r="L343" i="3"/>
  <c r="M343" i="3"/>
  <c r="B344" i="3" l="1"/>
  <c r="M344" i="3" l="1"/>
  <c r="F344" i="3"/>
  <c r="J344" i="3" s="1"/>
  <c r="L344" i="3"/>
  <c r="K344" i="3"/>
  <c r="B345" i="3" l="1"/>
  <c r="L345" i="3" l="1"/>
  <c r="F345" i="3"/>
  <c r="J345" i="3" s="1"/>
  <c r="M345" i="3"/>
  <c r="K345" i="3"/>
  <c r="B346" i="3" l="1"/>
  <c r="L346" i="3" l="1"/>
  <c r="F346" i="3"/>
  <c r="J346" i="3" s="1"/>
  <c r="K346" i="3"/>
  <c r="M346" i="3"/>
  <c r="B347" i="3" l="1"/>
  <c r="M347" i="3" l="1"/>
  <c r="F347" i="3"/>
  <c r="J347" i="3" s="1"/>
  <c r="K347" i="3"/>
  <c r="L347" i="3"/>
  <c r="B348" i="3" l="1"/>
  <c r="K348" i="3" l="1"/>
  <c r="F348" i="3"/>
  <c r="J348" i="3" s="1"/>
  <c r="L348" i="3"/>
  <c r="M348" i="3"/>
  <c r="B349" i="3" l="1"/>
  <c r="L349" i="3" l="1"/>
  <c r="F349" i="3"/>
  <c r="J349" i="3" s="1"/>
  <c r="M349" i="3"/>
  <c r="K349" i="3"/>
  <c r="B350" i="3" l="1"/>
  <c r="L350" i="3" l="1"/>
  <c r="F350" i="3"/>
  <c r="J350" i="3" s="1"/>
  <c r="M350" i="3"/>
  <c r="K350" i="3"/>
  <c r="B351" i="3" l="1"/>
  <c r="K351" i="3" l="1"/>
  <c r="F351" i="3"/>
  <c r="J351" i="3" s="1"/>
  <c r="L351" i="3"/>
  <c r="M351" i="3"/>
  <c r="B352" i="3" l="1"/>
  <c r="M352" i="3" l="1"/>
  <c r="F352" i="3"/>
  <c r="J352" i="3" s="1"/>
  <c r="K352" i="3"/>
  <c r="L352" i="3"/>
  <c r="B353" i="3" l="1"/>
  <c r="L353" i="3" l="1"/>
  <c r="F353" i="3"/>
  <c r="J353" i="3" s="1"/>
  <c r="K353" i="3"/>
  <c r="M353" i="3"/>
  <c r="B354" i="3" l="1"/>
  <c r="L354" i="3" l="1"/>
  <c r="F354" i="3"/>
  <c r="J354" i="3" s="1"/>
  <c r="K354" i="3"/>
  <c r="M354" i="3"/>
  <c r="B355" i="3" l="1"/>
  <c r="M355" i="3" l="1"/>
  <c r="F355" i="3"/>
  <c r="J355" i="3" s="1"/>
  <c r="L355" i="3"/>
  <c r="K355" i="3"/>
  <c r="B356" i="3" l="1"/>
  <c r="K356" i="3" l="1"/>
  <c r="F356" i="3"/>
  <c r="J356" i="3" s="1"/>
  <c r="L356" i="3"/>
  <c r="M356" i="3"/>
  <c r="B357" i="3" l="1"/>
  <c r="L357" i="3" l="1"/>
  <c r="F357" i="3"/>
  <c r="J357" i="3" s="1"/>
  <c r="K357" i="3"/>
  <c r="M357" i="3"/>
  <c r="B358" i="3" l="1"/>
  <c r="L358" i="3" l="1"/>
  <c r="F358" i="3"/>
  <c r="J358" i="3" s="1"/>
  <c r="M358" i="3"/>
  <c r="K358" i="3"/>
  <c r="B359" i="3" l="1"/>
  <c r="K359" i="3" l="1"/>
  <c r="F359" i="3"/>
  <c r="J359" i="3" s="1"/>
  <c r="M359" i="3"/>
  <c r="L359" i="3"/>
  <c r="B360" i="3" l="1"/>
  <c r="M360" i="3" l="1"/>
  <c r="F360" i="3"/>
  <c r="J360" i="3" s="1"/>
  <c r="L360" i="3"/>
  <c r="K360" i="3"/>
  <c r="B361" i="3" l="1"/>
  <c r="L361" i="3" l="1"/>
  <c r="F361" i="3"/>
  <c r="J361" i="3" s="1"/>
  <c r="K361" i="3"/>
  <c r="M361" i="3"/>
  <c r="B362" i="3" l="1"/>
  <c r="L362" i="3" l="1"/>
  <c r="F362" i="3"/>
  <c r="J362" i="3" s="1"/>
  <c r="M362" i="3"/>
  <c r="K362" i="3"/>
  <c r="B363" i="3" l="1"/>
  <c r="M363" i="3" l="1"/>
  <c r="F363" i="3"/>
  <c r="J363" i="3" s="1"/>
  <c r="L363" i="3"/>
  <c r="K363" i="3"/>
  <c r="B364" i="3" l="1"/>
  <c r="K364" i="3" l="1"/>
  <c r="F364" i="3"/>
  <c r="J364" i="3" s="1"/>
  <c r="M364" i="3"/>
  <c r="L364" i="3"/>
  <c r="B365" i="3" l="1"/>
  <c r="L365" i="3" l="1"/>
  <c r="F365" i="3"/>
  <c r="J365" i="3" s="1"/>
  <c r="M365" i="3"/>
  <c r="K365" i="3"/>
  <c r="B366" i="3" l="1"/>
  <c r="L366" i="3" l="1"/>
  <c r="F366" i="3"/>
  <c r="J366" i="3" s="1"/>
  <c r="K366" i="3"/>
  <c r="M366" i="3"/>
  <c r="B367" i="3" l="1"/>
  <c r="K367" i="3" l="1"/>
  <c r="M367" i="3"/>
  <c r="F367" i="3"/>
  <c r="J367" i="3" s="1"/>
  <c r="L367" i="3"/>
  <c r="B368" i="3" l="1"/>
  <c r="M368" i="3" l="1"/>
  <c r="F368" i="3"/>
  <c r="J368" i="3" s="1"/>
  <c r="L368" i="3"/>
  <c r="K368" i="3"/>
  <c r="B369" i="3" l="1"/>
  <c r="L369" i="3" l="1"/>
  <c r="M369" i="3"/>
  <c r="F369" i="3"/>
  <c r="J369" i="3" s="1"/>
  <c r="K369" i="3"/>
  <c r="B370" i="3" l="1"/>
  <c r="L370" i="3" l="1"/>
  <c r="F370" i="3"/>
  <c r="J370" i="3" s="1"/>
  <c r="K370" i="3"/>
  <c r="M370" i="3"/>
  <c r="B371" i="3" l="1"/>
  <c r="M371" i="3" l="1"/>
  <c r="L371" i="3"/>
  <c r="F371" i="3"/>
  <c r="J371" i="3" s="1"/>
  <c r="K371" i="3"/>
  <c r="B372" i="3" l="1"/>
  <c r="K372" i="3" l="1"/>
  <c r="F372" i="3"/>
  <c r="J372" i="3" s="1"/>
  <c r="L372" i="3"/>
  <c r="M372" i="3"/>
  <c r="B373" i="3" l="1"/>
  <c r="L373" i="3" l="1"/>
  <c r="F373" i="3"/>
  <c r="J373" i="3" s="1"/>
  <c r="K373" i="3"/>
  <c r="M373" i="3"/>
  <c r="B6" i="3" l="1"/>
  <c r="B5" i="3"/>
  <c r="B7" i="3"/>
</calcChain>
</file>

<file path=xl/sharedStrings.xml><?xml version="1.0" encoding="utf-8"?>
<sst xmlns="http://schemas.openxmlformats.org/spreadsheetml/2006/main" count="34" uniqueCount="31">
  <si>
    <t>Smartly</t>
  </si>
  <si>
    <t>StashAway</t>
  </si>
  <si>
    <t>Size of Account</t>
  </si>
  <si>
    <t>Autowealth</t>
  </si>
  <si>
    <t>Smarlty Fees</t>
  </si>
  <si>
    <t>Autoweath fees</t>
  </si>
  <si>
    <t>StashAway Fees</t>
  </si>
  <si>
    <t>Months</t>
  </si>
  <si>
    <t>Cumulated Smartly Fees</t>
  </si>
  <si>
    <t>Cumultated Autowealth Fees</t>
  </si>
  <si>
    <t>Cumulated StashAway Fees</t>
  </si>
  <si>
    <t>Returns</t>
  </si>
  <si>
    <t>Monthly Contribution</t>
  </si>
  <si>
    <t>Yearly Delta StashAway vs cheapest</t>
  </si>
  <si>
    <t>Monthly Delta StashAway vs cheapest</t>
  </si>
  <si>
    <t>Funds</t>
  </si>
  <si>
    <t>Funds Fees</t>
  </si>
  <si>
    <t>Cumulated Fund Fees</t>
  </si>
  <si>
    <t>Saving investing with StashAway vs</t>
  </si>
  <si>
    <t>Calculation</t>
  </si>
  <si>
    <t>Size of Portfolio - Funds</t>
  </si>
  <si>
    <t>Size of Portfolio - Smartly</t>
  </si>
  <si>
    <t>Size of Portfolio - Autowealth</t>
  </si>
  <si>
    <t>Size of Portfolio - StashAway</t>
  </si>
  <si>
    <t>2% per annum</t>
  </si>
  <si>
    <t>18$+0.5% per annum</t>
  </si>
  <si>
    <t>per annum:
1%&lt;10,000
0.7%&lt;100,000
0.5%&gt;100,000</t>
  </si>
  <si>
    <t>See StashAway pricing tab</t>
  </si>
  <si>
    <t>Thresholds</t>
  </si>
  <si>
    <t>Annual fee</t>
  </si>
  <si>
    <t>Total annual fee at threshold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</si>
</sst>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00%"/>
    <numFmt numFmtId="165" formatCode="_-* #,##0_-;\-* #,##0_-;_-* &quot;-&quot;??_-;_-@_-"/>
    <numFmt numFmtId="166" formatCode="0.0%"/>
    <numFmt numFmtId="168" formatCode="_-* #,##0.000_-;\-* #,##0.000_-;_-* &quot;-&quot;???_-;_-@_-"/>
    <numFmt numFmtId="171" formatCode="0.000000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43" fontId="0" fillId="0" borderId="0" xfId="1" applyFont="1"/>
    <xf numFmtId="43" fontId="0" fillId="0" borderId="0" xfId="0" applyNumberFormat="1"/>
    <xf numFmtId="10" fontId="0" fillId="0" borderId="0" xfId="0" applyNumberFormat="1"/>
    <xf numFmtId="164" fontId="0" fillId="0" borderId="0" xfId="0" applyNumberFormat="1"/>
    <xf numFmtId="165" fontId="0" fillId="0" borderId="0" xfId="1" applyNumberFormat="1" applyFont="1"/>
    <xf numFmtId="165" fontId="0" fillId="0" borderId="0" xfId="0" applyNumberFormat="1"/>
    <xf numFmtId="0" fontId="2" fillId="0" borderId="0" xfId="0" applyFont="1"/>
    <xf numFmtId="0" fontId="0" fillId="0" borderId="0" xfId="0" applyAlignment="1">
      <alignment horizontal="right" wrapText="1"/>
    </xf>
    <xf numFmtId="165" fontId="0" fillId="0" borderId="0" xfId="0" applyNumberFormat="1" applyAlignment="1">
      <alignment horizontal="right"/>
    </xf>
    <xf numFmtId="165" fontId="0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0" fillId="0" borderId="1" xfId="0" applyBorder="1"/>
    <xf numFmtId="0" fontId="0" fillId="0" borderId="3" xfId="0" applyBorder="1"/>
    <xf numFmtId="0" fontId="3" fillId="0" borderId="1" xfId="0" applyFont="1" applyBorder="1"/>
    <xf numFmtId="9" fontId="3" fillId="0" borderId="2" xfId="0" applyNumberFormat="1" applyFont="1" applyBorder="1"/>
    <xf numFmtId="0" fontId="3" fillId="0" borderId="3" xfId="0" applyFont="1" applyBorder="1"/>
    <xf numFmtId="165" fontId="3" fillId="0" borderId="4" xfId="1" applyNumberFormat="1" applyFont="1" applyBorder="1"/>
    <xf numFmtId="9" fontId="3" fillId="0" borderId="0" xfId="0" applyNumberFormat="1" applyFont="1" applyBorder="1"/>
    <xf numFmtId="165" fontId="3" fillId="0" borderId="0" xfId="1" applyNumberFormat="1" applyFont="1" applyBorder="1"/>
    <xf numFmtId="43" fontId="0" fillId="0" borderId="0" xfId="1" applyNumberFormat="1" applyFont="1"/>
    <xf numFmtId="165" fontId="0" fillId="0" borderId="2" xfId="1" applyNumberFormat="1" applyFont="1" applyBorder="1"/>
    <xf numFmtId="0" fontId="0" fillId="0" borderId="5" xfId="0" applyBorder="1"/>
    <xf numFmtId="166" fontId="0" fillId="0" borderId="6" xfId="2" applyNumberFormat="1" applyFont="1" applyBorder="1"/>
    <xf numFmtId="166" fontId="0" fillId="0" borderId="4" xfId="2" applyNumberFormat="1" applyFont="1" applyBorder="1"/>
    <xf numFmtId="165" fontId="0" fillId="0" borderId="0" xfId="1" applyNumberFormat="1" applyFont="1" applyBorder="1"/>
    <xf numFmtId="166" fontId="0" fillId="0" borderId="0" xfId="2" applyNumberFormat="1" applyFont="1" applyBorder="1"/>
    <xf numFmtId="165" fontId="0" fillId="0" borderId="0" xfId="1" applyNumberFormat="1" applyFont="1" applyAlignment="1">
      <alignment horizontal="right" wrapText="1"/>
    </xf>
    <xf numFmtId="165" fontId="3" fillId="0" borderId="0" xfId="1" applyNumberFormat="1" applyFont="1" applyAlignment="1">
      <alignment horizontal="right" wrapText="1"/>
    </xf>
    <xf numFmtId="168" fontId="0" fillId="0" borderId="0" xfId="0" applyNumberFormat="1"/>
    <xf numFmtId="171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CAB23-693E-4977-82F5-6BAF213DD24F}">
  <dimension ref="A1:M434"/>
  <sheetViews>
    <sheetView tabSelected="1" workbookViewId="0"/>
  </sheetViews>
  <sheetFormatPr defaultRowHeight="15" x14ac:dyDescent="0.25"/>
  <cols>
    <col min="1" max="1" width="20.42578125" bestFit="1" customWidth="1"/>
    <col min="2" max="2" width="19" bestFit="1" customWidth="1"/>
    <col min="3" max="6" width="19" customWidth="1"/>
    <col min="7" max="10" width="12.85546875" customWidth="1"/>
    <col min="11" max="13" width="12.42578125" customWidth="1"/>
  </cols>
  <sheetData>
    <row r="1" spans="1:13" x14ac:dyDescent="0.25">
      <c r="A1" s="18" t="s">
        <v>11</v>
      </c>
      <c r="B1" s="19">
        <v>0.06</v>
      </c>
      <c r="C1" s="22"/>
      <c r="D1" s="22"/>
      <c r="E1" s="22"/>
      <c r="F1" s="22"/>
    </row>
    <row r="2" spans="1:13" ht="15.75" thickBot="1" x14ac:dyDescent="0.3">
      <c r="A2" s="20" t="s">
        <v>12</v>
      </c>
      <c r="B2" s="21">
        <v>2000</v>
      </c>
      <c r="C2" s="23"/>
      <c r="D2" s="23"/>
      <c r="E2" s="23"/>
      <c r="F2" s="23"/>
    </row>
    <row r="3" spans="1:13" ht="15.75" thickBot="1" x14ac:dyDescent="0.3">
      <c r="B3" s="5"/>
      <c r="C3" s="5"/>
      <c r="D3" s="5"/>
      <c r="E3" s="5"/>
      <c r="F3" s="5"/>
      <c r="G3" s="2"/>
      <c r="H3" s="2"/>
      <c r="I3" s="2"/>
      <c r="J3" s="2"/>
    </row>
    <row r="4" spans="1:13" x14ac:dyDescent="0.25">
      <c r="A4" s="16" t="s">
        <v>18</v>
      </c>
      <c r="B4" s="25"/>
      <c r="C4" s="29"/>
      <c r="D4" s="29"/>
      <c r="E4" s="29"/>
      <c r="F4" s="5"/>
      <c r="G4" s="2"/>
      <c r="H4" s="2"/>
      <c r="I4" s="2"/>
      <c r="J4" s="2"/>
    </row>
    <row r="5" spans="1:13" x14ac:dyDescent="0.25">
      <c r="A5" s="26" t="s">
        <v>15</v>
      </c>
      <c r="B5" s="27">
        <f>M373/J373-1</f>
        <v>-0.76151101574818103</v>
      </c>
      <c r="C5" s="30"/>
      <c r="D5" s="30"/>
      <c r="E5" s="30"/>
      <c r="F5" s="5"/>
      <c r="G5" s="2"/>
      <c r="H5" s="2"/>
      <c r="I5" s="2"/>
      <c r="J5" s="2"/>
    </row>
    <row r="6" spans="1:13" x14ac:dyDescent="0.25">
      <c r="A6" s="26" t="s">
        <v>0</v>
      </c>
      <c r="B6" s="27">
        <f>M373/K373-1</f>
        <v>-0.21100246165361025</v>
      </c>
      <c r="C6" s="30"/>
      <c r="D6" s="30"/>
      <c r="E6" s="30"/>
      <c r="F6" s="5"/>
      <c r="G6" s="2"/>
      <c r="H6" s="2"/>
      <c r="I6" s="2"/>
      <c r="J6" s="2"/>
    </row>
    <row r="7" spans="1:13" ht="15.75" thickBot="1" x14ac:dyDescent="0.3">
      <c r="A7" s="17" t="s">
        <v>3</v>
      </c>
      <c r="B7" s="28">
        <f>M373/L373-1</f>
        <v>-0.21263415289980314</v>
      </c>
      <c r="C7" s="30"/>
      <c r="D7" s="30"/>
      <c r="E7" s="30"/>
      <c r="F7" s="5"/>
      <c r="G7" s="2"/>
      <c r="H7" s="2"/>
      <c r="I7" s="2"/>
      <c r="J7" s="2"/>
    </row>
    <row r="8" spans="1:13" x14ac:dyDescent="0.25">
      <c r="B8" s="5"/>
      <c r="C8" s="5"/>
      <c r="D8" s="5"/>
      <c r="E8" s="5"/>
      <c r="F8" s="5"/>
      <c r="G8" s="2"/>
      <c r="H8" s="2"/>
      <c r="I8" s="2"/>
      <c r="J8" s="2"/>
    </row>
    <row r="9" spans="1:13" x14ac:dyDescent="0.25">
      <c r="B9" s="5"/>
      <c r="C9" s="5"/>
      <c r="D9" s="5"/>
      <c r="E9" s="5"/>
      <c r="F9" s="5"/>
      <c r="G9" s="2"/>
      <c r="H9" s="2"/>
      <c r="I9" s="2"/>
      <c r="J9" s="2"/>
    </row>
    <row r="10" spans="1:13" x14ac:dyDescent="0.25">
      <c r="B10" s="5"/>
      <c r="C10" s="5"/>
      <c r="D10" s="5"/>
      <c r="E10" s="5"/>
      <c r="F10" s="5"/>
      <c r="G10" s="2"/>
      <c r="H10" s="2"/>
      <c r="I10" s="2"/>
      <c r="J10" s="2"/>
    </row>
    <row r="11" spans="1:13" x14ac:dyDescent="0.25">
      <c r="A11" s="13"/>
      <c r="B11" s="5"/>
      <c r="C11" s="5"/>
      <c r="D11" s="5"/>
      <c r="E11" s="5"/>
      <c r="F11" s="5"/>
      <c r="G11" s="2"/>
      <c r="H11" s="2"/>
      <c r="I11" s="2"/>
      <c r="J11" s="2"/>
    </row>
    <row r="12" spans="1:13" ht="90" x14ac:dyDescent="0.25">
      <c r="A12" s="7" t="s">
        <v>19</v>
      </c>
      <c r="B12" s="5"/>
      <c r="C12" s="5"/>
      <c r="D12" s="5"/>
      <c r="E12" s="5"/>
      <c r="F12" s="32" t="s">
        <v>24</v>
      </c>
      <c r="G12" s="32" t="s">
        <v>26</v>
      </c>
      <c r="H12" s="32" t="s">
        <v>25</v>
      </c>
      <c r="I12" s="32" t="s">
        <v>27</v>
      </c>
      <c r="J12" s="5"/>
    </row>
    <row r="13" spans="1:13" ht="45" x14ac:dyDescent="0.25">
      <c r="A13" t="s">
        <v>7</v>
      </c>
      <c r="B13" s="31" t="s">
        <v>20</v>
      </c>
      <c r="C13" s="31" t="s">
        <v>21</v>
      </c>
      <c r="D13" s="31" t="s">
        <v>22</v>
      </c>
      <c r="E13" s="31" t="s">
        <v>23</v>
      </c>
      <c r="F13" s="31" t="s">
        <v>16</v>
      </c>
      <c r="G13" s="8" t="s">
        <v>4</v>
      </c>
      <c r="H13" s="8" t="s">
        <v>5</v>
      </c>
      <c r="I13" s="8" t="s">
        <v>6</v>
      </c>
      <c r="J13" s="8" t="s">
        <v>17</v>
      </c>
      <c r="K13" s="8" t="s">
        <v>8</v>
      </c>
      <c r="L13" s="8" t="s">
        <v>9</v>
      </c>
      <c r="M13" s="8" t="s">
        <v>10</v>
      </c>
    </row>
    <row r="14" spans="1:13" x14ac:dyDescent="0.25">
      <c r="A14">
        <v>1</v>
      </c>
      <c r="B14" s="5">
        <f>$B$2</f>
        <v>2000</v>
      </c>
      <c r="C14" s="5">
        <f>$B$2</f>
        <v>2000</v>
      </c>
      <c r="D14" s="5">
        <f>$B$2</f>
        <v>2000</v>
      </c>
      <c r="E14" s="5">
        <f>$B$2</f>
        <v>2000</v>
      </c>
      <c r="F14" s="24">
        <f>B14*2%/12</f>
        <v>3.3333333333333335</v>
      </c>
      <c r="G14" s="1">
        <f>IF(C14&lt;10000,C14*1%/12,IF(C14&lt;100000,C14*0.7%/12,C14*0.5%/12))</f>
        <v>1.6666666666666667</v>
      </c>
      <c r="H14" s="1">
        <f>18/12+0.5%*D14/12</f>
        <v>2.3333333333333335</v>
      </c>
      <c r="I14" s="1">
        <f>(VLOOKUP(E14,'StashAway Pricing'!$A$2:$C$8,3,TRUE)+VLOOKUP(E14,'StashAway Pricing'!$A$2:$C$8,2,TRUE)*(E14-VLOOKUP(E14,'StashAway Pricing'!$A$2:$C$8,1,TRUE)))/12</f>
        <v>1.3333333333333333</v>
      </c>
      <c r="J14" s="5">
        <f>F14</f>
        <v>3.3333333333333335</v>
      </c>
      <c r="K14" s="5">
        <f>G14</f>
        <v>1.6666666666666667</v>
      </c>
      <c r="L14" s="5">
        <f t="shared" ref="L14:M14" si="0">H14</f>
        <v>2.3333333333333335</v>
      </c>
      <c r="M14" s="5">
        <f t="shared" si="0"/>
        <v>1.3333333333333333</v>
      </c>
    </row>
    <row r="15" spans="1:13" x14ac:dyDescent="0.25">
      <c r="A15">
        <f>A14+1</f>
        <v>2</v>
      </c>
      <c r="B15" s="5">
        <f>B14*(1+$B$1/12)+$B$2-F14</f>
        <v>4006.6666666666665</v>
      </c>
      <c r="C15" s="5">
        <f>C14*(1+$B$1/12)+$B$2-G14</f>
        <v>4008.3333333333335</v>
      </c>
      <c r="D15" s="5">
        <f>D14*(1+$B$1/12)+$B$2-H14</f>
        <v>4007.6666666666665</v>
      </c>
      <c r="E15" s="5">
        <f>E14*(1+$B$1/12)+$B$2-I14</f>
        <v>4008.6666666666665</v>
      </c>
      <c r="F15" s="24">
        <f t="shared" ref="F15:F78" si="1">B15*2%/12</f>
        <v>6.6777777777777771</v>
      </c>
      <c r="G15" s="1">
        <f t="shared" ref="G15:G78" si="2">IF(C15&lt;10000,C15*1%/12,IF(C15&lt;100000,C15*0.7%/12,C15*0.5%/12))</f>
        <v>3.3402777777777781</v>
      </c>
      <c r="H15" s="1">
        <f>18/12+0.5%*D15/12</f>
        <v>3.1698611111111115</v>
      </c>
      <c r="I15" s="1">
        <f>(VLOOKUP(E15,'StashAway Pricing'!$A$2:$C$8,3,TRUE)+VLOOKUP(E15,'StashAway Pricing'!$A$2:$C$8,2,TRUE)*(E15-VLOOKUP(E15,'StashAway Pricing'!$A$2:$C$8,1,TRUE)))/12</f>
        <v>2.6724444444444444</v>
      </c>
      <c r="J15" s="5">
        <f>F15+J14</f>
        <v>10.011111111111111</v>
      </c>
      <c r="K15" s="5">
        <f>G15+K14</f>
        <v>5.0069444444444446</v>
      </c>
      <c r="L15" s="5">
        <f>H15+L14</f>
        <v>5.5031944444444445</v>
      </c>
      <c r="M15" s="5">
        <f>I15+M14</f>
        <v>4.0057777777777774</v>
      </c>
    </row>
    <row r="16" spans="1:13" x14ac:dyDescent="0.25">
      <c r="A16">
        <f t="shared" ref="A16:A79" si="3">A15+1</f>
        <v>3</v>
      </c>
      <c r="B16" s="5">
        <f t="shared" ref="B16:B79" si="4">B15*(1+$B$1/12)+$B$2-F15</f>
        <v>6020.022222222221</v>
      </c>
      <c r="C16" s="5">
        <f t="shared" ref="C16:C79" si="5">C15*(1+$B$1/12)+$B$2-G15</f>
        <v>6025.0347222222226</v>
      </c>
      <c r="D16" s="5">
        <f t="shared" ref="D16:D79" si="6">D15*(1+$B$1/12)+$B$2-H15</f>
        <v>6024.5351388888885</v>
      </c>
      <c r="E16" s="5">
        <f t="shared" ref="E16:E79" si="7">E15*(1+$B$1/12)+$B$2-I15</f>
        <v>6026.0375555555547</v>
      </c>
      <c r="F16" s="24">
        <f t="shared" si="1"/>
        <v>10.033370370370369</v>
      </c>
      <c r="G16" s="1">
        <f t="shared" si="2"/>
        <v>5.0208622685185187</v>
      </c>
      <c r="H16" s="1">
        <f>18/12+0.5%*D16/12</f>
        <v>4.0102229745370366</v>
      </c>
      <c r="I16" s="1">
        <f>(VLOOKUP(E16,'StashAway Pricing'!$A$2:$C$8,3,TRUE)+VLOOKUP(E16,'StashAway Pricing'!$A$2:$C$8,2,TRUE)*(E16-VLOOKUP(E16,'StashAway Pricing'!$A$2:$C$8,1,TRUE)))/12</f>
        <v>4.0173583703703697</v>
      </c>
      <c r="J16" s="5">
        <f>F16+J15</f>
        <v>20.04448148148148</v>
      </c>
      <c r="K16" s="5">
        <f t="shared" ref="K16:K79" si="8">G16+K15</f>
        <v>10.027806712962963</v>
      </c>
      <c r="L16" s="5">
        <f t="shared" ref="L16:L79" si="9">H16+L15</f>
        <v>9.5134174189814811</v>
      </c>
      <c r="M16" s="5">
        <f t="shared" ref="M16:M79" si="10">I16+M15</f>
        <v>8.0231361481481471</v>
      </c>
    </row>
    <row r="17" spans="1:13" x14ac:dyDescent="0.25">
      <c r="A17">
        <f t="shared" si="3"/>
        <v>4</v>
      </c>
      <c r="B17" s="5">
        <f t="shared" si="4"/>
        <v>8040.0889629629619</v>
      </c>
      <c r="C17" s="5">
        <f t="shared" si="5"/>
        <v>8050.1390335648148</v>
      </c>
      <c r="D17" s="5">
        <f t="shared" si="6"/>
        <v>8050.6475916087948</v>
      </c>
      <c r="E17" s="5">
        <f t="shared" si="7"/>
        <v>8052.1503849629617</v>
      </c>
      <c r="F17" s="24">
        <f t="shared" si="1"/>
        <v>13.400148271604936</v>
      </c>
      <c r="G17" s="1">
        <f t="shared" si="2"/>
        <v>6.7084491946373461</v>
      </c>
      <c r="H17" s="1">
        <f>18/12+0.5%*D17/12</f>
        <v>4.8544364965036646</v>
      </c>
      <c r="I17" s="1">
        <f>(VLOOKUP(E17,'StashAway Pricing'!$A$2:$C$8,3,TRUE)+VLOOKUP(E17,'StashAway Pricing'!$A$2:$C$8,2,TRUE)*(E17-VLOOKUP(E17,'StashAway Pricing'!$A$2:$C$8,1,TRUE)))/12</f>
        <v>5.3681002566419744</v>
      </c>
      <c r="J17" s="5">
        <f>F17+J16</f>
        <v>33.444629753086417</v>
      </c>
      <c r="K17" s="5">
        <f t="shared" si="8"/>
        <v>16.736255907600309</v>
      </c>
      <c r="L17" s="5">
        <f t="shared" si="9"/>
        <v>14.367853915485146</v>
      </c>
      <c r="M17" s="5">
        <f t="shared" si="10"/>
        <v>13.391236404790121</v>
      </c>
    </row>
    <row r="18" spans="1:13" x14ac:dyDescent="0.25">
      <c r="A18">
        <f t="shared" si="3"/>
        <v>5</v>
      </c>
      <c r="B18" s="5">
        <f t="shared" si="4"/>
        <v>10066.88925950617</v>
      </c>
      <c r="C18" s="5">
        <f t="shared" si="5"/>
        <v>10083.681279538001</v>
      </c>
      <c r="D18" s="5">
        <f t="shared" si="6"/>
        <v>10086.046393070335</v>
      </c>
      <c r="E18" s="5">
        <f t="shared" si="7"/>
        <v>10087.043036631132</v>
      </c>
      <c r="F18" s="24">
        <f t="shared" si="1"/>
        <v>16.778148765843618</v>
      </c>
      <c r="G18" s="1">
        <f t="shared" si="2"/>
        <v>5.8821474130638336</v>
      </c>
      <c r="H18" s="1">
        <f>18/12+0.5%*D18/12</f>
        <v>5.7025193304459734</v>
      </c>
      <c r="I18" s="1">
        <f>(VLOOKUP(E18,'StashAway Pricing'!$A$2:$C$8,3,TRUE)+VLOOKUP(E18,'StashAway Pricing'!$A$2:$C$8,2,TRUE)*(E18-VLOOKUP(E18,'StashAway Pricing'!$A$2:$C$8,1,TRUE)))/12</f>
        <v>6.7246953577540873</v>
      </c>
      <c r="J18" s="5">
        <f>F18+J17</f>
        <v>50.222778518930035</v>
      </c>
      <c r="K18" s="5">
        <f t="shared" si="8"/>
        <v>22.618403320664143</v>
      </c>
      <c r="L18" s="5">
        <f t="shared" si="9"/>
        <v>20.070373245931119</v>
      </c>
      <c r="M18" s="5">
        <f t="shared" si="10"/>
        <v>20.115931762544207</v>
      </c>
    </row>
    <row r="19" spans="1:13" x14ac:dyDescent="0.25">
      <c r="A19">
        <f t="shared" si="3"/>
        <v>6</v>
      </c>
      <c r="B19" s="5">
        <f t="shared" si="4"/>
        <v>12100.445557037856</v>
      </c>
      <c r="C19" s="5">
        <f t="shared" si="5"/>
        <v>12128.217538522626</v>
      </c>
      <c r="D19" s="5">
        <f t="shared" si="6"/>
        <v>12130.774105705241</v>
      </c>
      <c r="E19" s="5">
        <f t="shared" si="7"/>
        <v>12130.753556456533</v>
      </c>
      <c r="F19" s="24">
        <f t="shared" si="1"/>
        <v>20.167409261729762</v>
      </c>
      <c r="G19" s="1">
        <f t="shared" si="2"/>
        <v>7.0747935641381972</v>
      </c>
      <c r="H19" s="1">
        <f>18/12+0.5%*D19/12</f>
        <v>6.5544892107105168</v>
      </c>
      <c r="I19" s="1">
        <f>(VLOOKUP(E19,'StashAway Pricing'!$A$2:$C$8,3,TRUE)+VLOOKUP(E19,'StashAway Pricing'!$A$2:$C$8,2,TRUE)*(E19-VLOOKUP(E19,'StashAway Pricing'!$A$2:$C$8,1,TRUE)))/12</f>
        <v>8.0871690376376879</v>
      </c>
      <c r="J19" s="5">
        <f>F19+J18</f>
        <v>70.390187780659801</v>
      </c>
      <c r="K19" s="5">
        <f t="shared" si="8"/>
        <v>29.69319688480234</v>
      </c>
      <c r="L19" s="5">
        <f t="shared" si="9"/>
        <v>26.624862456641637</v>
      </c>
      <c r="M19" s="5">
        <f t="shared" si="10"/>
        <v>28.203100800181893</v>
      </c>
    </row>
    <row r="20" spans="1:13" x14ac:dyDescent="0.25">
      <c r="A20">
        <f t="shared" si="3"/>
        <v>7</v>
      </c>
      <c r="B20" s="5">
        <f t="shared" si="4"/>
        <v>14140.780375561313</v>
      </c>
      <c r="C20" s="5">
        <f t="shared" si="5"/>
        <v>14181.783832651099</v>
      </c>
      <c r="D20" s="5">
        <f t="shared" si="6"/>
        <v>14184.873487023056</v>
      </c>
      <c r="E20" s="5">
        <f t="shared" si="7"/>
        <v>14183.320155201178</v>
      </c>
      <c r="F20" s="24">
        <f t="shared" si="1"/>
        <v>23.567967292602191</v>
      </c>
      <c r="G20" s="1">
        <f t="shared" si="2"/>
        <v>8.2727072357131402</v>
      </c>
      <c r="H20" s="1">
        <f>18/12+0.5%*D20/12</f>
        <v>7.4103639529262741</v>
      </c>
      <c r="I20" s="1">
        <f>(VLOOKUP(E20,'StashAway Pricing'!$A$2:$C$8,3,TRUE)+VLOOKUP(E20,'StashAway Pricing'!$A$2:$C$8,2,TRUE)*(E20-VLOOKUP(E20,'StashAway Pricing'!$A$2:$C$8,1,TRUE)))/12</f>
        <v>9.4555467701341183</v>
      </c>
      <c r="J20" s="5">
        <f>F20+J19</f>
        <v>93.958155073261992</v>
      </c>
      <c r="K20" s="5">
        <f t="shared" si="8"/>
        <v>37.965904120515482</v>
      </c>
      <c r="L20" s="5">
        <f t="shared" si="9"/>
        <v>34.035226409567912</v>
      </c>
      <c r="M20" s="5">
        <f t="shared" si="10"/>
        <v>37.658647570316013</v>
      </c>
    </row>
    <row r="21" spans="1:13" x14ac:dyDescent="0.25">
      <c r="A21">
        <f t="shared" si="3"/>
        <v>8</v>
      </c>
      <c r="B21" s="5">
        <f t="shared" si="4"/>
        <v>16187.916310146516</v>
      </c>
      <c r="C21" s="5">
        <f t="shared" si="5"/>
        <v>16244.420044578639</v>
      </c>
      <c r="D21" s="5">
        <f t="shared" si="6"/>
        <v>16248.387490505245</v>
      </c>
      <c r="E21" s="5">
        <f t="shared" si="7"/>
        <v>16244.781209207049</v>
      </c>
      <c r="F21" s="24">
        <f t="shared" si="1"/>
        <v>26.979860516910861</v>
      </c>
      <c r="G21" s="1">
        <f t="shared" si="2"/>
        <v>9.4759116926708717</v>
      </c>
      <c r="H21" s="1">
        <f>18/12+0.5%*D21/12</f>
        <v>8.2701614543771846</v>
      </c>
      <c r="I21" s="1">
        <f>(VLOOKUP(E21,'StashAway Pricing'!$A$2:$C$8,3,TRUE)+VLOOKUP(E21,'StashAway Pricing'!$A$2:$C$8,2,TRUE)*(E21-VLOOKUP(E21,'StashAway Pricing'!$A$2:$C$8,1,TRUE)))/12</f>
        <v>10.829854139471365</v>
      </c>
      <c r="J21" s="5">
        <f>F21+J20</f>
        <v>120.93801559017285</v>
      </c>
      <c r="K21" s="5">
        <f t="shared" si="8"/>
        <v>47.441815813186352</v>
      </c>
      <c r="L21" s="5">
        <f t="shared" si="9"/>
        <v>42.3053878639451</v>
      </c>
      <c r="M21" s="5">
        <f t="shared" si="10"/>
        <v>48.488501709787379</v>
      </c>
    </row>
    <row r="22" spans="1:13" x14ac:dyDescent="0.25">
      <c r="A22">
        <f t="shared" si="3"/>
        <v>9</v>
      </c>
      <c r="B22" s="5">
        <f t="shared" si="4"/>
        <v>18241.876031180334</v>
      </c>
      <c r="C22" s="5">
        <f t="shared" si="5"/>
        <v>18316.166233108859</v>
      </c>
      <c r="D22" s="5">
        <f t="shared" si="6"/>
        <v>18321.359266503394</v>
      </c>
      <c r="E22" s="5">
        <f t="shared" si="7"/>
        <v>18315.175261113611</v>
      </c>
      <c r="F22" s="24">
        <f t="shared" si="1"/>
        <v>30.403126718633889</v>
      </c>
      <c r="G22" s="1">
        <f t="shared" si="2"/>
        <v>10.684430302646833</v>
      </c>
      <c r="H22" s="1">
        <f>18/12+0.5%*D22/12</f>
        <v>9.1338996943764137</v>
      </c>
      <c r="I22" s="1">
        <f>(VLOOKUP(E22,'StashAway Pricing'!$A$2:$C$8,3,TRUE)+VLOOKUP(E22,'StashAway Pricing'!$A$2:$C$8,2,TRUE)*(E22-VLOOKUP(E22,'StashAway Pricing'!$A$2:$C$8,1,TRUE)))/12</f>
        <v>12.210116840742408</v>
      </c>
      <c r="J22" s="5">
        <f>F22+J21</f>
        <v>151.34114230880675</v>
      </c>
      <c r="K22" s="5">
        <f t="shared" si="8"/>
        <v>58.126246115833183</v>
      </c>
      <c r="L22" s="5">
        <f t="shared" si="9"/>
        <v>51.43928755832151</v>
      </c>
      <c r="M22" s="5">
        <f t="shared" si="10"/>
        <v>60.698618550529787</v>
      </c>
    </row>
    <row r="23" spans="1:13" x14ac:dyDescent="0.25">
      <c r="A23">
        <f t="shared" si="3"/>
        <v>10</v>
      </c>
      <c r="B23" s="5">
        <f t="shared" si="4"/>
        <v>20302.6822846176</v>
      </c>
      <c r="C23" s="5">
        <f t="shared" si="5"/>
        <v>20397.062633971753</v>
      </c>
      <c r="D23" s="5">
        <f t="shared" si="6"/>
        <v>20403.832163141531</v>
      </c>
      <c r="E23" s="5">
        <f t="shared" si="7"/>
        <v>20394.541020578436</v>
      </c>
      <c r="F23" s="24">
        <f t="shared" si="1"/>
        <v>33.837803807695998</v>
      </c>
      <c r="G23" s="1">
        <f t="shared" si="2"/>
        <v>11.89828653648352</v>
      </c>
      <c r="H23" s="1">
        <f>18/12+0.5%*D23/12</f>
        <v>10.001596734642305</v>
      </c>
      <c r="I23" s="1">
        <f>(VLOOKUP(E23,'StashAway Pricing'!$A$2:$C$8,3,TRUE)+VLOOKUP(E23,'StashAway Pricing'!$A$2:$C$8,2,TRUE)*(E23-VLOOKUP(E23,'StashAway Pricing'!$A$2:$C$8,1,TRUE)))/12</f>
        <v>13.596360680385624</v>
      </c>
      <c r="J23" s="5">
        <f>F23+J22</f>
        <v>185.17894611650274</v>
      </c>
      <c r="K23" s="5">
        <f t="shared" si="8"/>
        <v>70.024532652316708</v>
      </c>
      <c r="L23" s="5">
        <f t="shared" si="9"/>
        <v>61.440884292963815</v>
      </c>
      <c r="M23" s="5">
        <f t="shared" si="10"/>
        <v>74.294979230915416</v>
      </c>
    </row>
    <row r="24" spans="1:13" x14ac:dyDescent="0.25">
      <c r="A24">
        <f t="shared" si="3"/>
        <v>11</v>
      </c>
      <c r="B24" s="5">
        <f t="shared" si="4"/>
        <v>22370.357892232991</v>
      </c>
      <c r="C24" s="5">
        <f t="shared" si="5"/>
        <v>22487.149660605126</v>
      </c>
      <c r="D24" s="5">
        <f t="shared" si="6"/>
        <v>22495.849727222594</v>
      </c>
      <c r="E24" s="5">
        <f t="shared" si="7"/>
        <v>22482.91736500094</v>
      </c>
      <c r="F24" s="24">
        <f t="shared" si="1"/>
        <v>37.283929820388316</v>
      </c>
      <c r="G24" s="1">
        <f t="shared" si="2"/>
        <v>13.117503968686322</v>
      </c>
      <c r="H24" s="1">
        <f>18/12+0.5%*D24/12</f>
        <v>10.87327071967608</v>
      </c>
      <c r="I24" s="1">
        <f>(VLOOKUP(E24,'StashAway Pricing'!$A$2:$C$8,3,TRUE)+VLOOKUP(E24,'StashAway Pricing'!$A$2:$C$8,2,TRUE)*(E24-VLOOKUP(E24,'StashAway Pricing'!$A$2:$C$8,1,TRUE)))/12</f>
        <v>14.988611576667294</v>
      </c>
      <c r="J24" s="5">
        <f>F24+J23</f>
        <v>222.46287593689107</v>
      </c>
      <c r="K24" s="5">
        <f t="shared" si="8"/>
        <v>83.142036621003029</v>
      </c>
      <c r="L24" s="5">
        <f t="shared" si="9"/>
        <v>72.314155012639901</v>
      </c>
      <c r="M24" s="5">
        <f t="shared" si="10"/>
        <v>89.283590807582712</v>
      </c>
    </row>
    <row r="25" spans="1:13" x14ac:dyDescent="0.25">
      <c r="A25">
        <f t="shared" si="3"/>
        <v>12</v>
      </c>
      <c r="B25" s="5">
        <f t="shared" si="4"/>
        <v>24444.925751873765</v>
      </c>
      <c r="C25" s="5">
        <f t="shared" si="5"/>
        <v>24586.467904939462</v>
      </c>
      <c r="D25" s="5">
        <f t="shared" si="6"/>
        <v>24597.455705139029</v>
      </c>
      <c r="E25" s="5">
        <f t="shared" si="7"/>
        <v>24580.343340249274</v>
      </c>
      <c r="F25" s="24">
        <f t="shared" si="1"/>
        <v>40.741542919789609</v>
      </c>
      <c r="G25" s="1">
        <f t="shared" si="2"/>
        <v>14.342106277881351</v>
      </c>
      <c r="H25" s="1">
        <f>18/12+0.5%*D25/12</f>
        <v>11.748939877141263</v>
      </c>
      <c r="I25" s="1">
        <f>(VLOOKUP(E25,'StashAway Pricing'!$A$2:$C$8,3,TRUE)+VLOOKUP(E25,'StashAway Pricing'!$A$2:$C$8,2,TRUE)*(E25-VLOOKUP(E25,'StashAway Pricing'!$A$2:$C$8,1,TRUE)))/12</f>
        <v>16.386895560166185</v>
      </c>
      <c r="J25" s="5">
        <f>F25+J24</f>
        <v>263.20441885668066</v>
      </c>
      <c r="K25" s="5">
        <f t="shared" si="8"/>
        <v>97.484142898884386</v>
      </c>
      <c r="L25" s="5">
        <f t="shared" si="9"/>
        <v>84.063094889781169</v>
      </c>
      <c r="M25" s="5">
        <f t="shared" si="10"/>
        <v>105.67048636774889</v>
      </c>
    </row>
    <row r="26" spans="1:13" x14ac:dyDescent="0.25">
      <c r="A26">
        <f t="shared" si="3"/>
        <v>13</v>
      </c>
      <c r="B26" s="5">
        <f t="shared" si="4"/>
        <v>26526.408837713341</v>
      </c>
      <c r="C26" s="5">
        <f t="shared" si="5"/>
        <v>26695.058138186276</v>
      </c>
      <c r="D26" s="5">
        <f t="shared" si="6"/>
        <v>26708.694043787582</v>
      </c>
      <c r="E26" s="5">
        <f t="shared" si="7"/>
        <v>26686.858161390352</v>
      </c>
      <c r="F26" s="24">
        <f t="shared" si="1"/>
        <v>44.210681396188903</v>
      </c>
      <c r="G26" s="1">
        <f t="shared" si="2"/>
        <v>15.572117247275324</v>
      </c>
      <c r="H26" s="1">
        <f>18/12+0.5%*D26/12</f>
        <v>12.628622518244825</v>
      </c>
      <c r="I26" s="1">
        <f>(VLOOKUP(E26,'StashAway Pricing'!$A$2:$C$8,3,TRUE)+VLOOKUP(E26,'StashAway Pricing'!$A$2:$C$8,2,TRUE)*(E26-VLOOKUP(E26,'StashAway Pricing'!$A$2:$C$8,1,TRUE)))/12</f>
        <v>17.650667260811037</v>
      </c>
      <c r="J26" s="5">
        <f>F26+J25</f>
        <v>307.41510025286959</v>
      </c>
      <c r="K26" s="5">
        <f t="shared" si="8"/>
        <v>113.05626014615972</v>
      </c>
      <c r="L26" s="5">
        <f t="shared" si="9"/>
        <v>96.691717408025994</v>
      </c>
      <c r="M26" s="5">
        <f t="shared" si="10"/>
        <v>123.32115362855993</v>
      </c>
    </row>
    <row r="27" spans="1:13" x14ac:dyDescent="0.25">
      <c r="A27">
        <f t="shared" si="3"/>
        <v>14</v>
      </c>
      <c r="B27" s="5">
        <f t="shared" si="4"/>
        <v>28614.830200505719</v>
      </c>
      <c r="C27" s="5">
        <f t="shared" si="5"/>
        <v>28812.961311629926</v>
      </c>
      <c r="D27" s="5">
        <f t="shared" si="6"/>
        <v>28829.608891488271</v>
      </c>
      <c r="E27" s="5">
        <f t="shared" si="7"/>
        <v>28802.641784936488</v>
      </c>
      <c r="F27" s="24">
        <f t="shared" si="1"/>
        <v>47.691383667509534</v>
      </c>
      <c r="G27" s="1">
        <f t="shared" si="2"/>
        <v>16.807560765117454</v>
      </c>
      <c r="H27" s="1">
        <f>18/12+0.5%*D27/12</f>
        <v>13.512337038120114</v>
      </c>
      <c r="I27" s="1">
        <f>(VLOOKUP(E27,'StashAway Pricing'!$A$2:$C$8,3,TRUE)+VLOOKUP(E27,'StashAway Pricing'!$A$2:$C$8,2,TRUE)*(E27-VLOOKUP(E27,'StashAway Pricing'!$A$2:$C$8,1,TRUE)))/12</f>
        <v>18.884874374546285</v>
      </c>
      <c r="J27" s="5">
        <f>F27+J26</f>
        <v>355.10648392037911</v>
      </c>
      <c r="K27" s="5">
        <f t="shared" si="8"/>
        <v>129.86382091127717</v>
      </c>
      <c r="L27" s="5">
        <f t="shared" si="9"/>
        <v>110.2040544461461</v>
      </c>
      <c r="M27" s="5">
        <f t="shared" si="10"/>
        <v>142.20602800310621</v>
      </c>
    </row>
    <row r="28" spans="1:13" x14ac:dyDescent="0.25">
      <c r="A28">
        <f t="shared" si="3"/>
        <v>15</v>
      </c>
      <c r="B28" s="5">
        <f t="shared" si="4"/>
        <v>30710.212967840736</v>
      </c>
      <c r="C28" s="5">
        <f t="shared" si="5"/>
        <v>30940.218557422955</v>
      </c>
      <c r="D28" s="5">
        <f t="shared" si="6"/>
        <v>30960.24459890759</v>
      </c>
      <c r="E28" s="5">
        <f t="shared" si="7"/>
        <v>30927.77011948662</v>
      </c>
      <c r="F28" s="24">
        <f t="shared" si="1"/>
        <v>51.183688279734561</v>
      </c>
      <c r="G28" s="1">
        <f t="shared" si="2"/>
        <v>18.048460825163389</v>
      </c>
      <c r="H28" s="1">
        <f>18/12+0.5%*D28/12</f>
        <v>14.400101916211495</v>
      </c>
      <c r="I28" s="1">
        <f>(VLOOKUP(E28,'StashAway Pricing'!$A$2:$C$8,3,TRUE)+VLOOKUP(E28,'StashAway Pricing'!$A$2:$C$8,2,TRUE)*(E28-VLOOKUP(E28,'StashAway Pricing'!$A$2:$C$8,1,TRUE)))/12</f>
        <v>20.124532569700531</v>
      </c>
      <c r="J28" s="5">
        <f>F28+J27</f>
        <v>406.29017220011366</v>
      </c>
      <c r="K28" s="5">
        <f t="shared" si="8"/>
        <v>147.91228173644055</v>
      </c>
      <c r="L28" s="5">
        <f t="shared" si="9"/>
        <v>124.6041563623576</v>
      </c>
      <c r="M28" s="5">
        <f t="shared" si="10"/>
        <v>162.33056057280675</v>
      </c>
    </row>
    <row r="29" spans="1:13" x14ac:dyDescent="0.25">
      <c r="A29">
        <f t="shared" si="3"/>
        <v>16</v>
      </c>
      <c r="B29" s="5">
        <f t="shared" si="4"/>
        <v>32812.580344400201</v>
      </c>
      <c r="C29" s="5">
        <f t="shared" si="5"/>
        <v>33076.871189384903</v>
      </c>
      <c r="D29" s="5">
        <f t="shared" si="6"/>
        <v>33100.645719985914</v>
      </c>
      <c r="E29" s="5">
        <f t="shared" si="7"/>
        <v>33062.284437514347</v>
      </c>
      <c r="F29" s="24">
        <f t="shared" si="1"/>
        <v>54.687633907333669</v>
      </c>
      <c r="G29" s="1">
        <f t="shared" si="2"/>
        <v>19.294841527141191</v>
      </c>
      <c r="H29" s="1">
        <f>18/12+0.5%*D29/12</f>
        <v>15.291935716660797</v>
      </c>
      <c r="I29" s="1">
        <f>(VLOOKUP(E29,'StashAway Pricing'!$A$2:$C$8,3,TRUE)+VLOOKUP(E29,'StashAway Pricing'!$A$2:$C$8,2,TRUE)*(E29-VLOOKUP(E29,'StashAway Pricing'!$A$2:$C$8,1,TRUE)))/12</f>
        <v>21.369665921883367</v>
      </c>
      <c r="J29" s="5">
        <f>F29+J28</f>
        <v>460.97780610744735</v>
      </c>
      <c r="K29" s="5">
        <f t="shared" si="8"/>
        <v>167.20712326358174</v>
      </c>
      <c r="L29" s="5">
        <f t="shared" si="9"/>
        <v>139.89609207901839</v>
      </c>
      <c r="M29" s="5">
        <f t="shared" si="10"/>
        <v>183.70022649469013</v>
      </c>
    </row>
    <row r="30" spans="1:13" x14ac:dyDescent="0.25">
      <c r="A30">
        <f t="shared" si="3"/>
        <v>17</v>
      </c>
      <c r="B30" s="5">
        <f t="shared" si="4"/>
        <v>34921.955612214864</v>
      </c>
      <c r="C30" s="5">
        <f t="shared" si="5"/>
        <v>35222.960703804689</v>
      </c>
      <c r="D30" s="5">
        <f t="shared" si="6"/>
        <v>35250.857012869179</v>
      </c>
      <c r="E30" s="5">
        <f t="shared" si="7"/>
        <v>35206.226193780029</v>
      </c>
      <c r="F30" s="24">
        <f t="shared" si="1"/>
        <v>58.203259353691443</v>
      </c>
      <c r="G30" s="1">
        <f t="shared" si="2"/>
        <v>20.546727077219398</v>
      </c>
      <c r="H30" s="1">
        <f>18/12+0.5%*D30/12</f>
        <v>16.187857088695495</v>
      </c>
      <c r="I30" s="1">
        <f>(VLOOKUP(E30,'StashAway Pricing'!$A$2:$C$8,3,TRUE)+VLOOKUP(E30,'StashAway Pricing'!$A$2:$C$8,2,TRUE)*(E30-VLOOKUP(E30,'StashAway Pricing'!$A$2:$C$8,1,TRUE)))/12</f>
        <v>22.620298613038347</v>
      </c>
      <c r="J30" s="5">
        <f>F30+J29</f>
        <v>519.18106546113881</v>
      </c>
      <c r="K30" s="5">
        <f t="shared" si="8"/>
        <v>187.75385034080114</v>
      </c>
      <c r="L30" s="5">
        <f t="shared" si="9"/>
        <v>156.08394916771388</v>
      </c>
      <c r="M30" s="5">
        <f t="shared" si="10"/>
        <v>206.32052510772849</v>
      </c>
    </row>
    <row r="31" spans="1:13" x14ac:dyDescent="0.25">
      <c r="A31">
        <f t="shared" si="3"/>
        <v>18</v>
      </c>
      <c r="B31" s="5">
        <f t="shared" si="4"/>
        <v>37038.362130922244</v>
      </c>
      <c r="C31" s="5">
        <f t="shared" si="5"/>
        <v>37378.528780246488</v>
      </c>
      <c r="D31" s="5">
        <f t="shared" si="6"/>
        <v>37410.923440844825</v>
      </c>
      <c r="E31" s="5">
        <f t="shared" si="7"/>
        <v>37359.63702613589</v>
      </c>
      <c r="F31" s="24">
        <f t="shared" si="1"/>
        <v>61.730603551537079</v>
      </c>
      <c r="G31" s="1">
        <f t="shared" si="2"/>
        <v>21.804141788477114</v>
      </c>
      <c r="H31" s="1">
        <f>18/12+0.5%*D31/12</f>
        <v>17.087884767018679</v>
      </c>
      <c r="I31" s="1">
        <f>(VLOOKUP(E31,'StashAway Pricing'!$A$2:$C$8,3,TRUE)+VLOOKUP(E31,'StashAway Pricing'!$A$2:$C$8,2,TRUE)*(E31-VLOOKUP(E31,'StashAway Pricing'!$A$2:$C$8,1,TRUE)))/12</f>
        <v>23.876454931912605</v>
      </c>
      <c r="J31" s="5">
        <f>F31+J30</f>
        <v>580.91166901267593</v>
      </c>
      <c r="K31" s="5">
        <f t="shared" si="8"/>
        <v>209.55799212927826</v>
      </c>
      <c r="L31" s="5">
        <f t="shared" si="9"/>
        <v>173.17183393473255</v>
      </c>
      <c r="M31" s="5">
        <f t="shared" si="10"/>
        <v>230.19698003964109</v>
      </c>
    </row>
    <row r="32" spans="1:13" x14ac:dyDescent="0.25">
      <c r="A32">
        <f t="shared" si="3"/>
        <v>19</v>
      </c>
      <c r="B32" s="5">
        <f t="shared" si="4"/>
        <v>39161.823338025315</v>
      </c>
      <c r="C32" s="5">
        <f t="shared" si="5"/>
        <v>39543.617282359242</v>
      </c>
      <c r="D32" s="5">
        <f t="shared" si="6"/>
        <v>39580.89017328203</v>
      </c>
      <c r="E32" s="5">
        <f t="shared" si="7"/>
        <v>39522.558756334656</v>
      </c>
      <c r="F32" s="24">
        <f t="shared" si="1"/>
        <v>65.269705563375524</v>
      </c>
      <c r="G32" s="1">
        <f t="shared" si="2"/>
        <v>23.067110081376224</v>
      </c>
      <c r="H32" s="1">
        <f>18/12+0.5%*D32/12</f>
        <v>17.992037572200847</v>
      </c>
      <c r="I32" s="1">
        <f>(VLOOKUP(E32,'StashAway Pricing'!$A$2:$C$8,3,TRUE)+VLOOKUP(E32,'StashAway Pricing'!$A$2:$C$8,2,TRUE)*(E32-VLOOKUP(E32,'StashAway Pricing'!$A$2:$C$8,1,TRUE)))/12</f>
        <v>25.138159274528551</v>
      </c>
      <c r="J32" s="5">
        <f>F32+J31</f>
        <v>646.18137457605144</v>
      </c>
      <c r="K32" s="5">
        <f t="shared" si="8"/>
        <v>232.62510221065449</v>
      </c>
      <c r="L32" s="5">
        <f t="shared" si="9"/>
        <v>191.16387150693339</v>
      </c>
      <c r="M32" s="5">
        <f t="shared" si="10"/>
        <v>255.33513931416965</v>
      </c>
    </row>
    <row r="33" spans="1:13" x14ac:dyDescent="0.25">
      <c r="A33">
        <f t="shared" si="3"/>
        <v>20</v>
      </c>
      <c r="B33" s="5">
        <f t="shared" si="4"/>
        <v>41292.36274915206</v>
      </c>
      <c r="C33" s="5">
        <f t="shared" si="5"/>
        <v>41718.268258689655</v>
      </c>
      <c r="D33" s="5">
        <f t="shared" si="6"/>
        <v>41760.802586576239</v>
      </c>
      <c r="E33" s="5">
        <f t="shared" si="7"/>
        <v>41695.033390841796</v>
      </c>
      <c r="F33" s="24">
        <f t="shared" si="1"/>
        <v>68.820604581920108</v>
      </c>
      <c r="G33" s="1">
        <f t="shared" si="2"/>
        <v>24.335656484235628</v>
      </c>
      <c r="H33" s="1">
        <f>18/12+0.5%*D33/12</f>
        <v>18.900334411073434</v>
      </c>
      <c r="I33" s="1">
        <f>(VLOOKUP(E33,'StashAway Pricing'!$A$2:$C$8,3,TRUE)+VLOOKUP(E33,'StashAway Pricing'!$A$2:$C$8,2,TRUE)*(E33-VLOOKUP(E33,'StashAway Pricing'!$A$2:$C$8,1,TRUE)))/12</f>
        <v>26.405436144657713</v>
      </c>
      <c r="J33" s="5">
        <f>F33+J32</f>
        <v>715.0019791579715</v>
      </c>
      <c r="K33" s="5">
        <f t="shared" si="8"/>
        <v>256.9607586948901</v>
      </c>
      <c r="L33" s="5">
        <f t="shared" si="9"/>
        <v>210.06420591800682</v>
      </c>
      <c r="M33" s="5">
        <f t="shared" si="10"/>
        <v>281.74057545882738</v>
      </c>
    </row>
    <row r="34" spans="1:13" x14ac:dyDescent="0.25">
      <c r="A34">
        <f t="shared" si="3"/>
        <v>21</v>
      </c>
      <c r="B34" s="5">
        <f t="shared" si="4"/>
        <v>43430.003958315901</v>
      </c>
      <c r="C34" s="5">
        <f t="shared" si="5"/>
        <v>43902.523943498869</v>
      </c>
      <c r="D34" s="5">
        <f t="shared" si="6"/>
        <v>43950.706265098044</v>
      </c>
      <c r="E34" s="5">
        <f t="shared" si="7"/>
        <v>43877.103121651344</v>
      </c>
      <c r="F34" s="24">
        <f t="shared" si="1"/>
        <v>72.383339930526503</v>
      </c>
      <c r="G34" s="1">
        <f t="shared" si="2"/>
        <v>25.609805633707669</v>
      </c>
      <c r="H34" s="1">
        <f>18/12+0.5%*D34/12</f>
        <v>19.812794277124187</v>
      </c>
      <c r="I34" s="1">
        <f>(VLOOKUP(E34,'StashAway Pricing'!$A$2:$C$8,3,TRUE)+VLOOKUP(E34,'StashAway Pricing'!$A$2:$C$8,2,TRUE)*(E34-VLOOKUP(E34,'StashAway Pricing'!$A$2:$C$8,1,TRUE)))/12</f>
        <v>27.678310154296621</v>
      </c>
      <c r="J34" s="5">
        <f>F34+J33</f>
        <v>787.38531908849802</v>
      </c>
      <c r="K34" s="5">
        <f t="shared" si="8"/>
        <v>282.57056432859775</v>
      </c>
      <c r="L34" s="5">
        <f t="shared" si="9"/>
        <v>229.87700019513102</v>
      </c>
      <c r="M34" s="5">
        <f t="shared" si="10"/>
        <v>309.41888561312402</v>
      </c>
    </row>
    <row r="35" spans="1:13" x14ac:dyDescent="0.25">
      <c r="A35">
        <f t="shared" si="3"/>
        <v>22</v>
      </c>
      <c r="B35" s="5">
        <f t="shared" si="4"/>
        <v>45574.770638176946</v>
      </c>
      <c r="C35" s="5">
        <f t="shared" si="5"/>
        <v>46096.426757582652</v>
      </c>
      <c r="D35" s="5">
        <f t="shared" si="6"/>
        <v>46150.647002146405</v>
      </c>
      <c r="E35" s="5">
        <f t="shared" si="7"/>
        <v>46068.810327105297</v>
      </c>
      <c r="F35" s="24">
        <f t="shared" si="1"/>
        <v>75.957951063628244</v>
      </c>
      <c r="G35" s="1">
        <f t="shared" si="2"/>
        <v>26.889582275256544</v>
      </c>
      <c r="H35" s="1">
        <f>18/12+0.5%*D35/12</f>
        <v>20.729436250894334</v>
      </c>
      <c r="I35" s="1">
        <f>(VLOOKUP(E35,'StashAway Pricing'!$A$2:$C$8,3,TRUE)+VLOOKUP(E35,'StashAway Pricing'!$A$2:$C$8,2,TRUE)*(E35-VLOOKUP(E35,'StashAway Pricing'!$A$2:$C$8,1,TRUE)))/12</f>
        <v>28.956806024144754</v>
      </c>
      <c r="J35" s="5">
        <f>F35+J34</f>
        <v>863.34327015212625</v>
      </c>
      <c r="K35" s="5">
        <f t="shared" si="8"/>
        <v>309.4601466038543</v>
      </c>
      <c r="L35" s="5">
        <f t="shared" si="9"/>
        <v>250.60643644602536</v>
      </c>
      <c r="M35" s="5">
        <f t="shared" si="10"/>
        <v>338.3756916372688</v>
      </c>
    </row>
    <row r="36" spans="1:13" x14ac:dyDescent="0.25">
      <c r="A36">
        <f t="shared" si="3"/>
        <v>23</v>
      </c>
      <c r="B36" s="5">
        <f t="shared" si="4"/>
        <v>47726.686540304203</v>
      </c>
      <c r="C36" s="5">
        <f t="shared" si="5"/>
        <v>48300.019309095311</v>
      </c>
      <c r="D36" s="5">
        <f t="shared" si="6"/>
        <v>48360.670800906242</v>
      </c>
      <c r="E36" s="5">
        <f t="shared" si="7"/>
        <v>48270.197572716672</v>
      </c>
      <c r="F36" s="24">
        <f t="shared" si="1"/>
        <v>79.544477567173672</v>
      </c>
      <c r="G36" s="1">
        <f t="shared" si="2"/>
        <v>28.175011263638925</v>
      </c>
      <c r="H36" s="1">
        <f>18/12+0.5%*D36/12</f>
        <v>21.650279500377604</v>
      </c>
      <c r="I36" s="1">
        <f>(VLOOKUP(E36,'StashAway Pricing'!$A$2:$C$8,3,TRUE)+VLOOKUP(E36,'StashAway Pricing'!$A$2:$C$8,2,TRUE)*(E36-VLOOKUP(E36,'StashAway Pricing'!$A$2:$C$8,1,TRUE)))/12</f>
        <v>30.240948584084723</v>
      </c>
      <c r="J36" s="5">
        <f>F36+J35</f>
        <v>942.88774771929991</v>
      </c>
      <c r="K36" s="5">
        <f t="shared" si="8"/>
        <v>337.63515786749321</v>
      </c>
      <c r="L36" s="5">
        <f t="shared" si="9"/>
        <v>272.25671594640295</v>
      </c>
      <c r="M36" s="5">
        <f t="shared" si="10"/>
        <v>368.61664022135352</v>
      </c>
    </row>
    <row r="37" spans="1:13" x14ac:dyDescent="0.25">
      <c r="A37">
        <f t="shared" si="3"/>
        <v>24</v>
      </c>
      <c r="B37" s="5">
        <f t="shared" si="4"/>
        <v>49885.775495438545</v>
      </c>
      <c r="C37" s="5">
        <f t="shared" si="5"/>
        <v>50513.344394377149</v>
      </c>
      <c r="D37" s="5">
        <f t="shared" si="6"/>
        <v>50580.823875410395</v>
      </c>
      <c r="E37" s="5">
        <f t="shared" si="7"/>
        <v>50481.30761199617</v>
      </c>
      <c r="F37" s="24">
        <f t="shared" si="1"/>
        <v>83.142959159064247</v>
      </c>
      <c r="G37" s="1">
        <f t="shared" si="2"/>
        <v>29.466117563386664</v>
      </c>
      <c r="H37" s="1">
        <f>18/12+0.5%*D37/12</f>
        <v>22.575343281420999</v>
      </c>
      <c r="I37" s="1">
        <f>(VLOOKUP(E37,'StashAway Pricing'!$A$2:$C$8,3,TRUE)+VLOOKUP(E37,'StashAway Pricing'!$A$2:$C$8,2,TRUE)*(E37-VLOOKUP(E37,'StashAway Pricing'!$A$2:$C$8,1,TRUE)))/12</f>
        <v>31.490653805998083</v>
      </c>
      <c r="J37" s="5">
        <f>F37+J36</f>
        <v>1026.0307068783641</v>
      </c>
      <c r="K37" s="5">
        <f t="shared" si="8"/>
        <v>367.10127543087987</v>
      </c>
      <c r="L37" s="5">
        <f t="shared" si="9"/>
        <v>294.83205922782395</v>
      </c>
      <c r="M37" s="5">
        <f t="shared" si="10"/>
        <v>400.1072940273516</v>
      </c>
    </row>
    <row r="38" spans="1:13" x14ac:dyDescent="0.25">
      <c r="A38">
        <f t="shared" si="3"/>
        <v>25</v>
      </c>
      <c r="B38" s="5">
        <f t="shared" si="4"/>
        <v>52052.061413756666</v>
      </c>
      <c r="C38" s="5">
        <f t="shared" si="5"/>
        <v>52736.444998785642</v>
      </c>
      <c r="D38" s="5">
        <f t="shared" si="6"/>
        <v>52811.152651506018</v>
      </c>
      <c r="E38" s="5">
        <f t="shared" si="7"/>
        <v>52702.223496250153</v>
      </c>
      <c r="F38" s="24">
        <f t="shared" si="1"/>
        <v>86.75343568959444</v>
      </c>
      <c r="G38" s="1">
        <f t="shared" si="2"/>
        <v>30.76292624929162</v>
      </c>
      <c r="H38" s="1">
        <f>18/12+0.5%*D38/12</f>
        <v>23.504646938127507</v>
      </c>
      <c r="I38" s="1">
        <f>(VLOOKUP(E38,'StashAway Pricing'!$A$2:$C$8,3,TRUE)+VLOOKUP(E38,'StashAway Pricing'!$A$2:$C$8,2,TRUE)*(E38-VLOOKUP(E38,'StashAway Pricing'!$A$2:$C$8,1,TRUE)))/12</f>
        <v>32.601111748125078</v>
      </c>
      <c r="J38" s="5">
        <f>F38+J37</f>
        <v>1112.7841425679585</v>
      </c>
      <c r="K38" s="5">
        <f t="shared" si="8"/>
        <v>397.8642016801715</v>
      </c>
      <c r="L38" s="5">
        <f t="shared" si="9"/>
        <v>318.33670616595145</v>
      </c>
      <c r="M38" s="5">
        <f t="shared" si="10"/>
        <v>432.70840577547665</v>
      </c>
    </row>
    <row r="39" spans="1:13" x14ac:dyDescent="0.25">
      <c r="A39">
        <f t="shared" si="3"/>
        <v>26</v>
      </c>
      <c r="B39" s="5">
        <f t="shared" si="4"/>
        <v>54225.568285135851</v>
      </c>
      <c r="C39" s="5">
        <f t="shared" si="5"/>
        <v>54969.364297530272</v>
      </c>
      <c r="D39" s="5">
        <f t="shared" si="6"/>
        <v>55051.703767825413</v>
      </c>
      <c r="E39" s="5">
        <f t="shared" si="7"/>
        <v>54933.133501983277</v>
      </c>
      <c r="F39" s="24">
        <f t="shared" si="1"/>
        <v>90.375947141893093</v>
      </c>
      <c r="G39" s="1">
        <f t="shared" si="2"/>
        <v>32.065462506892651</v>
      </c>
      <c r="H39" s="1">
        <f>18/12+0.5%*D39/12</f>
        <v>24.438209903260589</v>
      </c>
      <c r="I39" s="1">
        <f>(VLOOKUP(E39,'StashAway Pricing'!$A$2:$C$8,3,TRUE)+VLOOKUP(E39,'StashAway Pricing'!$A$2:$C$8,2,TRUE)*(E39-VLOOKUP(E39,'StashAway Pricing'!$A$2:$C$8,1,TRUE)))/12</f>
        <v>33.716566750991639</v>
      </c>
      <c r="J39" s="5">
        <f>F39+J38</f>
        <v>1203.1600897098515</v>
      </c>
      <c r="K39" s="5">
        <f t="shared" si="8"/>
        <v>429.92966418706413</v>
      </c>
      <c r="L39" s="5">
        <f t="shared" si="9"/>
        <v>342.77491606921205</v>
      </c>
      <c r="M39" s="5">
        <f t="shared" si="10"/>
        <v>466.42497252646831</v>
      </c>
    </row>
    <row r="40" spans="1:13" x14ac:dyDescent="0.25">
      <c r="A40">
        <f t="shared" si="3"/>
        <v>27</v>
      </c>
      <c r="B40" s="5">
        <f t="shared" si="4"/>
        <v>56406.320179419628</v>
      </c>
      <c r="C40" s="5">
        <f t="shared" si="5"/>
        <v>57212.145656511027</v>
      </c>
      <c r="D40" s="5">
        <f t="shared" si="6"/>
        <v>57302.524076761278</v>
      </c>
      <c r="E40" s="5">
        <f t="shared" si="7"/>
        <v>57174.082602742194</v>
      </c>
      <c r="F40" s="24">
        <f t="shared" si="1"/>
        <v>94.010533632366048</v>
      </c>
      <c r="G40" s="1">
        <f t="shared" si="2"/>
        <v>33.373751632964762</v>
      </c>
      <c r="H40" s="1">
        <f>18/12+0.5%*D40/12</f>
        <v>25.376051698650532</v>
      </c>
      <c r="I40" s="1">
        <f>(VLOOKUP(E40,'StashAway Pricing'!$A$2:$C$8,3,TRUE)+VLOOKUP(E40,'StashAway Pricing'!$A$2:$C$8,2,TRUE)*(E40-VLOOKUP(E40,'StashAway Pricing'!$A$2:$C$8,1,TRUE)))/12</f>
        <v>34.837041301371094</v>
      </c>
      <c r="J40" s="5">
        <f>F40+J39</f>
        <v>1297.1706233422176</v>
      </c>
      <c r="K40" s="5">
        <f t="shared" si="8"/>
        <v>463.30341582002887</v>
      </c>
      <c r="L40" s="5">
        <f t="shared" si="9"/>
        <v>368.1509677678626</v>
      </c>
      <c r="M40" s="5">
        <f t="shared" si="10"/>
        <v>501.26201382783938</v>
      </c>
    </row>
    <row r="41" spans="1:13" x14ac:dyDescent="0.25">
      <c r="A41">
        <f t="shared" si="3"/>
        <v>28</v>
      </c>
      <c r="B41" s="5">
        <f t="shared" si="4"/>
        <v>58594.341246684351</v>
      </c>
      <c r="C41" s="5">
        <f t="shared" si="5"/>
        <v>59464.832633160615</v>
      </c>
      <c r="D41" s="5">
        <f t="shared" si="6"/>
        <v>59563.660645446427</v>
      </c>
      <c r="E41" s="5">
        <f t="shared" si="7"/>
        <v>59425.115974454529</v>
      </c>
      <c r="F41" s="24">
        <f t="shared" si="1"/>
        <v>97.657235411140576</v>
      </c>
      <c r="G41" s="1">
        <f t="shared" si="2"/>
        <v>34.687819036010353</v>
      </c>
      <c r="H41" s="1">
        <f>18/12+0.5%*D41/12</f>
        <v>26.31819193560268</v>
      </c>
      <c r="I41" s="1">
        <f>(VLOOKUP(E41,'StashAway Pricing'!$A$2:$C$8,3,TRUE)+VLOOKUP(E41,'StashAway Pricing'!$A$2:$C$8,2,TRUE)*(E41-VLOOKUP(E41,'StashAway Pricing'!$A$2:$C$8,1,TRUE)))/12</f>
        <v>35.962557987227264</v>
      </c>
      <c r="J41" s="5">
        <f>F41+J40</f>
        <v>1394.8278587533582</v>
      </c>
      <c r="K41" s="5">
        <f t="shared" si="8"/>
        <v>497.99123485603923</v>
      </c>
      <c r="L41" s="5">
        <f t="shared" si="9"/>
        <v>394.46915970346527</v>
      </c>
      <c r="M41" s="5">
        <f t="shared" si="10"/>
        <v>537.22457181506661</v>
      </c>
    </row>
    <row r="42" spans="1:13" x14ac:dyDescent="0.25">
      <c r="A42">
        <f t="shared" si="3"/>
        <v>29</v>
      </c>
      <c r="B42" s="5">
        <f t="shared" si="4"/>
        <v>60789.655717506626</v>
      </c>
      <c r="C42" s="5">
        <f t="shared" si="5"/>
        <v>61727.468977290402</v>
      </c>
      <c r="D42" s="5">
        <f t="shared" si="6"/>
        <v>61835.160756738056</v>
      </c>
      <c r="E42" s="5">
        <f t="shared" si="7"/>
        <v>61686.278996339563</v>
      </c>
      <c r="F42" s="24">
        <f t="shared" si="1"/>
        <v>101.31609286251104</v>
      </c>
      <c r="G42" s="1">
        <f t="shared" si="2"/>
        <v>36.00769023675273</v>
      </c>
      <c r="H42" s="1">
        <f>18/12+0.5%*D42/12</f>
        <v>27.264650315307524</v>
      </c>
      <c r="I42" s="1">
        <f>(VLOOKUP(E42,'StashAway Pricing'!$A$2:$C$8,3,TRUE)+VLOOKUP(E42,'StashAway Pricing'!$A$2:$C$8,2,TRUE)*(E42-VLOOKUP(E42,'StashAway Pricing'!$A$2:$C$8,1,TRUE)))/12</f>
        <v>37.093139498169784</v>
      </c>
      <c r="J42" s="5">
        <f>F42+J41</f>
        <v>1496.1439516158694</v>
      </c>
      <c r="K42" s="5">
        <f t="shared" si="8"/>
        <v>533.99892509279198</v>
      </c>
      <c r="L42" s="5">
        <f t="shared" si="9"/>
        <v>421.73381001877277</v>
      </c>
      <c r="M42" s="5">
        <f t="shared" si="10"/>
        <v>574.31771131323637</v>
      </c>
    </row>
    <row r="43" spans="1:13" x14ac:dyDescent="0.25">
      <c r="A43">
        <f t="shared" si="3"/>
        <v>30</v>
      </c>
      <c r="B43" s="5">
        <f t="shared" si="4"/>
        <v>62992.287903231649</v>
      </c>
      <c r="C43" s="5">
        <f t="shared" si="5"/>
        <v>64000.098631940098</v>
      </c>
      <c r="D43" s="5">
        <f t="shared" si="6"/>
        <v>64117.071910206432</v>
      </c>
      <c r="E43" s="5">
        <f t="shared" si="7"/>
        <v>63957.617251823089</v>
      </c>
      <c r="F43" s="24">
        <f t="shared" si="1"/>
        <v>104.98714650538608</v>
      </c>
      <c r="G43" s="1">
        <f t="shared" si="2"/>
        <v>37.333390868631717</v>
      </c>
      <c r="H43" s="1">
        <f>18/12+0.5%*D43/12</f>
        <v>28.215446629252682</v>
      </c>
      <c r="I43" s="1">
        <f>(VLOOKUP(E43,'StashAway Pricing'!$A$2:$C$8,3,TRUE)+VLOOKUP(E43,'StashAway Pricing'!$A$2:$C$8,2,TRUE)*(E43-VLOOKUP(E43,'StashAway Pricing'!$A$2:$C$8,1,TRUE)))/12</f>
        <v>38.228808625911547</v>
      </c>
      <c r="J43" s="5">
        <f>F43+J42</f>
        <v>1601.1310981212555</v>
      </c>
      <c r="K43" s="5">
        <f t="shared" si="8"/>
        <v>571.33231596142366</v>
      </c>
      <c r="L43" s="5">
        <f t="shared" si="9"/>
        <v>449.94925664802543</v>
      </c>
      <c r="M43" s="5">
        <f t="shared" si="10"/>
        <v>612.54651993914797</v>
      </c>
    </row>
    <row r="44" spans="1:13" x14ac:dyDescent="0.25">
      <c r="A44">
        <f t="shared" si="3"/>
        <v>31</v>
      </c>
      <c r="B44" s="5">
        <f t="shared" si="4"/>
        <v>65202.262196242409</v>
      </c>
      <c r="C44" s="5">
        <f t="shared" si="5"/>
        <v>66282.765734231158</v>
      </c>
      <c r="D44" s="5">
        <f t="shared" si="6"/>
        <v>66409.441823128203</v>
      </c>
      <c r="E44" s="5">
        <f t="shared" si="7"/>
        <v>66239.176529456294</v>
      </c>
      <c r="F44" s="24">
        <f t="shared" si="1"/>
        <v>108.67043699373734</v>
      </c>
      <c r="G44" s="1">
        <f t="shared" si="2"/>
        <v>38.664946678301504</v>
      </c>
      <c r="H44" s="1">
        <f>18/12+0.5%*D44/12</f>
        <v>29.170600759636752</v>
      </c>
      <c r="I44" s="1">
        <f>(VLOOKUP(E44,'StashAway Pricing'!$A$2:$C$8,3,TRUE)+VLOOKUP(E44,'StashAway Pricing'!$A$2:$C$8,2,TRUE)*(E44-VLOOKUP(E44,'StashAway Pricing'!$A$2:$C$8,1,TRUE)))/12</f>
        <v>39.369588264728144</v>
      </c>
      <c r="J44" s="5">
        <f>F44+J43</f>
        <v>1709.8015351149929</v>
      </c>
      <c r="K44" s="5">
        <f t="shared" si="8"/>
        <v>609.99726263972514</v>
      </c>
      <c r="L44" s="5">
        <f t="shared" si="9"/>
        <v>479.11985740766215</v>
      </c>
      <c r="M44" s="5">
        <f t="shared" si="10"/>
        <v>651.91610820387609</v>
      </c>
    </row>
    <row r="45" spans="1:13" x14ac:dyDescent="0.25">
      <c r="A45">
        <f t="shared" si="3"/>
        <v>32</v>
      </c>
      <c r="B45" s="5">
        <f t="shared" si="4"/>
        <v>67419.603070229874</v>
      </c>
      <c r="C45" s="5">
        <f t="shared" si="5"/>
        <v>68575.514616224013</v>
      </c>
      <c r="D45" s="5">
        <f t="shared" si="6"/>
        <v>68712.318431484207</v>
      </c>
      <c r="E45" s="5">
        <f t="shared" si="7"/>
        <v>68531.002823838833</v>
      </c>
      <c r="F45" s="24">
        <f t="shared" si="1"/>
        <v>112.3660051170498</v>
      </c>
      <c r="G45" s="1">
        <f t="shared" si="2"/>
        <v>40.002383526130671</v>
      </c>
      <c r="H45" s="1">
        <f>18/12+0.5%*D45/12</f>
        <v>30.130132679785088</v>
      </c>
      <c r="I45" s="1">
        <f>(VLOOKUP(E45,'StashAway Pricing'!$A$2:$C$8,3,TRUE)+VLOOKUP(E45,'StashAway Pricing'!$A$2:$C$8,2,TRUE)*(E45-VLOOKUP(E45,'StashAway Pricing'!$A$2:$C$8,1,TRUE)))/12</f>
        <v>40.515501411919416</v>
      </c>
      <c r="J45" s="5">
        <f>F45+J44</f>
        <v>1822.1675402320427</v>
      </c>
      <c r="K45" s="5">
        <f t="shared" si="8"/>
        <v>649.99964616585578</v>
      </c>
      <c r="L45" s="5">
        <f t="shared" si="9"/>
        <v>509.24999008744726</v>
      </c>
      <c r="M45" s="5">
        <f t="shared" si="10"/>
        <v>692.43160961579554</v>
      </c>
    </row>
    <row r="46" spans="1:13" x14ac:dyDescent="0.25">
      <c r="A46">
        <f t="shared" si="3"/>
        <v>33</v>
      </c>
      <c r="B46" s="5">
        <f t="shared" si="4"/>
        <v>69644.335080463978</v>
      </c>
      <c r="C46" s="5">
        <f t="shared" si="5"/>
        <v>70878.389805779007</v>
      </c>
      <c r="D46" s="5">
        <f t="shared" si="6"/>
        <v>71025.749890961844</v>
      </c>
      <c r="E46" s="5">
        <f t="shared" si="7"/>
        <v>70833.142336546094</v>
      </c>
      <c r="F46" s="24">
        <f t="shared" si="1"/>
        <v>116.0738918007733</v>
      </c>
      <c r="G46" s="1">
        <f t="shared" si="2"/>
        <v>41.345727386704418</v>
      </c>
      <c r="H46" s="1">
        <f>18/12+0.5%*D46/12</f>
        <v>31.094062454567435</v>
      </c>
      <c r="I46" s="1">
        <f>(VLOOKUP(E46,'StashAway Pricing'!$A$2:$C$8,3,TRUE)+VLOOKUP(E46,'StashAway Pricing'!$A$2:$C$8,2,TRUE)*(E46-VLOOKUP(E46,'StashAway Pricing'!$A$2:$C$8,1,TRUE)))/12</f>
        <v>41.666571168273045</v>
      </c>
      <c r="J46" s="5">
        <f>F46+J45</f>
        <v>1938.241432032816</v>
      </c>
      <c r="K46" s="5">
        <f t="shared" si="8"/>
        <v>691.3453735525602</v>
      </c>
      <c r="L46" s="5">
        <f t="shared" si="9"/>
        <v>540.34405254201465</v>
      </c>
      <c r="M46" s="5">
        <f t="shared" si="10"/>
        <v>734.09818078406863</v>
      </c>
    </row>
    <row r="47" spans="1:13" x14ac:dyDescent="0.25">
      <c r="A47">
        <f t="shared" si="3"/>
        <v>34</v>
      </c>
      <c r="B47" s="5">
        <f t="shared" si="4"/>
        <v>71876.482864065518</v>
      </c>
      <c r="C47" s="5">
        <f t="shared" si="5"/>
        <v>73191.436027421179</v>
      </c>
      <c r="D47" s="5">
        <f t="shared" si="6"/>
        <v>73349.784577962084</v>
      </c>
      <c r="E47" s="5">
        <f t="shared" si="7"/>
        <v>73145.641477060548</v>
      </c>
      <c r="F47" s="24">
        <f t="shared" si="1"/>
        <v>119.79413810677586</v>
      </c>
      <c r="G47" s="1">
        <f t="shared" si="2"/>
        <v>42.695004349329018</v>
      </c>
      <c r="H47" s="1">
        <f>18/12+0.5%*D47/12</f>
        <v>32.062410240817542</v>
      </c>
      <c r="I47" s="1">
        <f>(VLOOKUP(E47,'StashAway Pricing'!$A$2:$C$8,3,TRUE)+VLOOKUP(E47,'StashAway Pricing'!$A$2:$C$8,2,TRUE)*(E47-VLOOKUP(E47,'StashAway Pricing'!$A$2:$C$8,1,TRUE)))/12</f>
        <v>42.822820738530275</v>
      </c>
      <c r="J47" s="5">
        <f>F47+J46</f>
        <v>2058.035570139592</v>
      </c>
      <c r="K47" s="5">
        <f t="shared" si="8"/>
        <v>734.0403779018892</v>
      </c>
      <c r="L47" s="5">
        <f t="shared" si="9"/>
        <v>572.40646278283225</v>
      </c>
      <c r="M47" s="5">
        <f t="shared" si="10"/>
        <v>776.92100152259889</v>
      </c>
    </row>
    <row r="48" spans="1:13" x14ac:dyDescent="0.25">
      <c r="A48">
        <f t="shared" si="3"/>
        <v>35</v>
      </c>
      <c r="B48" s="5">
        <f t="shared" si="4"/>
        <v>74116.071140279062</v>
      </c>
      <c r="C48" s="5">
        <f t="shared" si="5"/>
        <v>75514.698203208944</v>
      </c>
      <c r="D48" s="5">
        <f t="shared" si="6"/>
        <v>75684.47109061107</v>
      </c>
      <c r="E48" s="5">
        <f t="shared" si="7"/>
        <v>75468.546863707321</v>
      </c>
      <c r="F48" s="24">
        <f t="shared" si="1"/>
        <v>123.52678523379844</v>
      </c>
      <c r="G48" s="1">
        <f t="shared" si="2"/>
        <v>44.050240618538545</v>
      </c>
      <c r="H48" s="1">
        <f>18/12+0.5%*D48/12</f>
        <v>33.035196287754616</v>
      </c>
      <c r="I48" s="1">
        <f>(VLOOKUP(E48,'StashAway Pricing'!$A$2:$C$8,3,TRUE)+VLOOKUP(E48,'StashAway Pricing'!$A$2:$C$8,2,TRUE)*(E48-VLOOKUP(E48,'StashAway Pricing'!$A$2:$C$8,1,TRUE)))/12</f>
        <v>43.984273431853659</v>
      </c>
      <c r="J48" s="5">
        <f>F48+J47</f>
        <v>2181.5623553733903</v>
      </c>
      <c r="K48" s="5">
        <f t="shared" si="8"/>
        <v>778.09061852042771</v>
      </c>
      <c r="L48" s="5">
        <f t="shared" si="9"/>
        <v>605.44165907058687</v>
      </c>
      <c r="M48" s="5">
        <f t="shared" si="10"/>
        <v>820.90527495445258</v>
      </c>
    </row>
    <row r="49" spans="1:13" x14ac:dyDescent="0.25">
      <c r="A49">
        <f t="shared" si="3"/>
        <v>36</v>
      </c>
      <c r="B49" s="5">
        <f t="shared" si="4"/>
        <v>76363.124710746648</v>
      </c>
      <c r="C49" s="5">
        <f t="shared" si="5"/>
        <v>77848.221453606442</v>
      </c>
      <c r="D49" s="5">
        <f t="shared" si="6"/>
        <v>78029.858249776356</v>
      </c>
      <c r="E49" s="5">
        <f t="shared" si="7"/>
        <v>77801.905324594001</v>
      </c>
      <c r="F49" s="24">
        <f t="shared" si="1"/>
        <v>127.27187451791109</v>
      </c>
      <c r="G49" s="1">
        <f t="shared" si="2"/>
        <v>45.411462514603755</v>
      </c>
      <c r="H49" s="1">
        <f>18/12+0.5%*D49/12</f>
        <v>34.012440937406815</v>
      </c>
      <c r="I49" s="1">
        <f>(VLOOKUP(E49,'StashAway Pricing'!$A$2:$C$8,3,TRUE)+VLOOKUP(E49,'StashAway Pricing'!$A$2:$C$8,2,TRUE)*(E49-VLOOKUP(E49,'StashAway Pricing'!$A$2:$C$8,1,TRUE)))/12</f>
        <v>45.150952662296994</v>
      </c>
      <c r="J49" s="5">
        <f>F49+J48</f>
        <v>2308.8342298913012</v>
      </c>
      <c r="K49" s="5">
        <f t="shared" si="8"/>
        <v>823.50208103503144</v>
      </c>
      <c r="L49" s="5">
        <f t="shared" si="9"/>
        <v>639.4541000079937</v>
      </c>
      <c r="M49" s="5">
        <f t="shared" si="10"/>
        <v>866.05622761674954</v>
      </c>
    </row>
    <row r="50" spans="1:13" x14ac:dyDescent="0.25">
      <c r="A50">
        <f t="shared" si="3"/>
        <v>37</v>
      </c>
      <c r="B50" s="5">
        <f t="shared" si="4"/>
        <v>78617.668459782464</v>
      </c>
      <c r="C50" s="5">
        <f t="shared" si="5"/>
        <v>80192.051098359865</v>
      </c>
      <c r="D50" s="5">
        <f t="shared" si="6"/>
        <v>80385.995100087821</v>
      </c>
      <c r="E50" s="5">
        <f t="shared" si="7"/>
        <v>80145.763898554666</v>
      </c>
      <c r="F50" s="24">
        <f t="shared" si="1"/>
        <v>131.02944743297078</v>
      </c>
      <c r="G50" s="1">
        <f t="shared" si="2"/>
        <v>46.778696474043251</v>
      </c>
      <c r="H50" s="1">
        <f>18/12+0.5%*D50/12</f>
        <v>34.994164625036596</v>
      </c>
      <c r="I50" s="1">
        <f>(VLOOKUP(E50,'StashAway Pricing'!$A$2:$C$8,3,TRUE)+VLOOKUP(E50,'StashAway Pricing'!$A$2:$C$8,2,TRUE)*(E50-VLOOKUP(E50,'StashAway Pricing'!$A$2:$C$8,1,TRUE)))/12</f>
        <v>46.322881949277331</v>
      </c>
      <c r="J50" s="5">
        <f>F50+J49</f>
        <v>2439.863677324272</v>
      </c>
      <c r="K50" s="5">
        <f t="shared" si="8"/>
        <v>870.28077750907471</v>
      </c>
      <c r="L50" s="5">
        <f t="shared" si="9"/>
        <v>674.44826463303025</v>
      </c>
      <c r="M50" s="5">
        <f t="shared" si="10"/>
        <v>912.37910956602684</v>
      </c>
    </row>
    <row r="51" spans="1:13" x14ac:dyDescent="0.25">
      <c r="A51">
        <f t="shared" si="3"/>
        <v>38</v>
      </c>
      <c r="B51" s="5">
        <f t="shared" si="4"/>
        <v>80879.727354648392</v>
      </c>
      <c r="C51" s="5">
        <f t="shared" si="5"/>
        <v>82546.232657377623</v>
      </c>
      <c r="D51" s="5">
        <f t="shared" si="6"/>
        <v>82752.930910963216</v>
      </c>
      <c r="E51" s="5">
        <f t="shared" si="7"/>
        <v>82500.169836098154</v>
      </c>
      <c r="F51" s="24">
        <f t="shared" si="1"/>
        <v>134.79954559108066</v>
      </c>
      <c r="G51" s="1">
        <f t="shared" si="2"/>
        <v>48.151969050136948</v>
      </c>
      <c r="H51" s="1">
        <f>18/12+0.5%*D51/12</f>
        <v>35.980387879568006</v>
      </c>
      <c r="I51" s="1">
        <f>(VLOOKUP(E51,'StashAway Pricing'!$A$2:$C$8,3,TRUE)+VLOOKUP(E51,'StashAway Pricing'!$A$2:$C$8,2,TRUE)*(E51-VLOOKUP(E51,'StashAway Pricing'!$A$2:$C$8,1,TRUE)))/12</f>
        <v>47.500084918049076</v>
      </c>
      <c r="J51" s="5">
        <f>F51+J50</f>
        <v>2574.6632229153524</v>
      </c>
      <c r="K51" s="5">
        <f t="shared" si="8"/>
        <v>918.43274655921164</v>
      </c>
      <c r="L51" s="5">
        <f t="shared" si="9"/>
        <v>710.42865251259821</v>
      </c>
      <c r="M51" s="5">
        <f t="shared" si="10"/>
        <v>959.87919448407592</v>
      </c>
    </row>
    <row r="52" spans="1:13" x14ac:dyDescent="0.25">
      <c r="A52">
        <f t="shared" si="3"/>
        <v>39</v>
      </c>
      <c r="B52" s="5">
        <f t="shared" si="4"/>
        <v>83149.326445830535</v>
      </c>
      <c r="C52" s="5">
        <f t="shared" si="5"/>
        <v>84910.811851614373</v>
      </c>
      <c r="D52" s="5">
        <f t="shared" si="6"/>
        <v>85130.715177638456</v>
      </c>
      <c r="E52" s="5">
        <f t="shared" si="7"/>
        <v>84865.17060036058</v>
      </c>
      <c r="F52" s="24">
        <f t="shared" si="1"/>
        <v>138.58221074305089</v>
      </c>
      <c r="G52" s="1">
        <f t="shared" si="2"/>
        <v>49.531306913441711</v>
      </c>
      <c r="H52" s="1">
        <f>18/12+0.5%*D52/12</f>
        <v>36.971131324016021</v>
      </c>
      <c r="I52" s="1">
        <f>(VLOOKUP(E52,'StashAway Pricing'!$A$2:$C$8,3,TRUE)+VLOOKUP(E52,'StashAway Pricing'!$A$2:$C$8,2,TRUE)*(E52-VLOOKUP(E52,'StashAway Pricing'!$A$2:$C$8,1,TRUE)))/12</f>
        <v>48.682585300180286</v>
      </c>
      <c r="J52" s="5">
        <f>F52+J51</f>
        <v>2713.2454336584033</v>
      </c>
      <c r="K52" s="5">
        <f t="shared" si="8"/>
        <v>967.9640534726534</v>
      </c>
      <c r="L52" s="5">
        <f t="shared" si="9"/>
        <v>747.39978383661423</v>
      </c>
      <c r="M52" s="5">
        <f t="shared" si="10"/>
        <v>1008.5617797842563</v>
      </c>
    </row>
    <row r="53" spans="1:13" x14ac:dyDescent="0.25">
      <c r="A53">
        <f t="shared" si="3"/>
        <v>40</v>
      </c>
      <c r="B53" s="5">
        <f t="shared" si="4"/>
        <v>85426.490867316621</v>
      </c>
      <c r="C53" s="5">
        <f t="shared" si="5"/>
        <v>87285.834603958996</v>
      </c>
      <c r="D53" s="5">
        <f t="shared" si="6"/>
        <v>87519.397622202625</v>
      </c>
      <c r="E53" s="5">
        <f t="shared" si="7"/>
        <v>87240.813868062192</v>
      </c>
      <c r="F53" s="24">
        <f t="shared" si="1"/>
        <v>142.37748477886103</v>
      </c>
      <c r="G53" s="1">
        <f t="shared" si="2"/>
        <v>50.916736852309413</v>
      </c>
      <c r="H53" s="1">
        <f>18/12+0.5%*D53/12</f>
        <v>37.966415675917766</v>
      </c>
      <c r="I53" s="1">
        <f>(VLOOKUP(E53,'StashAway Pricing'!$A$2:$C$8,3,TRUE)+VLOOKUP(E53,'StashAway Pricing'!$A$2:$C$8,2,TRUE)*(E53-VLOOKUP(E53,'StashAway Pricing'!$A$2:$C$8,1,TRUE)))/12</f>
        <v>49.870406934031102</v>
      </c>
      <c r="J53" s="5">
        <f>F53+J52</f>
        <v>2855.6229184372642</v>
      </c>
      <c r="K53" s="5">
        <f t="shared" si="8"/>
        <v>1018.8807903249628</v>
      </c>
      <c r="L53" s="5">
        <f t="shared" si="9"/>
        <v>785.36619951253203</v>
      </c>
      <c r="M53" s="5">
        <f t="shared" si="10"/>
        <v>1058.4321867182873</v>
      </c>
    </row>
    <row r="54" spans="1:13" x14ac:dyDescent="0.25">
      <c r="A54">
        <f t="shared" si="3"/>
        <v>41</v>
      </c>
      <c r="B54" s="5">
        <f t="shared" si="4"/>
        <v>87711.245836874339</v>
      </c>
      <c r="C54" s="5">
        <f t="shared" si="5"/>
        <v>89671.347040126479</v>
      </c>
      <c r="D54" s="5">
        <f t="shared" si="6"/>
        <v>89919.028194637707</v>
      </c>
      <c r="E54" s="5">
        <f t="shared" si="7"/>
        <v>89627.147530468457</v>
      </c>
      <c r="F54" s="24">
        <f t="shared" si="1"/>
        <v>146.18540972812391</v>
      </c>
      <c r="G54" s="1">
        <f t="shared" si="2"/>
        <v>52.308285773407107</v>
      </c>
      <c r="H54" s="1">
        <f>18/12+0.5%*D54/12</f>
        <v>38.966261747765714</v>
      </c>
      <c r="I54" s="1">
        <f>(VLOOKUP(E54,'StashAway Pricing'!$A$2:$C$8,3,TRUE)+VLOOKUP(E54,'StashAway Pricing'!$A$2:$C$8,2,TRUE)*(E54-VLOOKUP(E54,'StashAway Pricing'!$A$2:$C$8,1,TRUE)))/12</f>
        <v>51.063573765234231</v>
      </c>
      <c r="J54" s="5">
        <f>F54+J53</f>
        <v>3001.808328165388</v>
      </c>
      <c r="K54" s="5">
        <f t="shared" si="8"/>
        <v>1071.1890760983699</v>
      </c>
      <c r="L54" s="5">
        <f t="shared" si="9"/>
        <v>824.3324612602978</v>
      </c>
      <c r="M54" s="5">
        <f t="shared" si="10"/>
        <v>1109.4957604835215</v>
      </c>
    </row>
    <row r="55" spans="1:13" x14ac:dyDescent="0.25">
      <c r="A55">
        <f t="shared" si="3"/>
        <v>42</v>
      </c>
      <c r="B55" s="5">
        <f t="shared" si="4"/>
        <v>90003.616656330589</v>
      </c>
      <c r="C55" s="5">
        <f t="shared" si="5"/>
        <v>92067.395489553688</v>
      </c>
      <c r="D55" s="5">
        <f t="shared" si="6"/>
        <v>92329.657073863127</v>
      </c>
      <c r="E55" s="5">
        <f t="shared" si="7"/>
        <v>92024.219694355561</v>
      </c>
      <c r="F55" s="24">
        <f t="shared" si="1"/>
        <v>150.00602776055098</v>
      </c>
      <c r="G55" s="1">
        <f t="shared" si="2"/>
        <v>53.70598070223965</v>
      </c>
      <c r="H55" s="1">
        <f>18/12+0.5%*D55/12</f>
        <v>39.970690447442969</v>
      </c>
      <c r="I55" s="1">
        <f>(VLOOKUP(E55,'StashAway Pricing'!$A$2:$C$8,3,TRUE)+VLOOKUP(E55,'StashAway Pricing'!$A$2:$C$8,2,TRUE)*(E55-VLOOKUP(E55,'StashAway Pricing'!$A$2:$C$8,1,TRUE)))/12</f>
        <v>52.262109847177783</v>
      </c>
      <c r="J55" s="5">
        <f>F55+J54</f>
        <v>3151.8143559259388</v>
      </c>
      <c r="K55" s="5">
        <f t="shared" si="8"/>
        <v>1124.8950568006096</v>
      </c>
      <c r="L55" s="5">
        <f t="shared" si="9"/>
        <v>864.30315170774077</v>
      </c>
      <c r="M55" s="5">
        <f t="shared" si="10"/>
        <v>1161.7578703306992</v>
      </c>
    </row>
    <row r="56" spans="1:13" x14ac:dyDescent="0.25">
      <c r="A56">
        <f t="shared" si="3"/>
        <v>43</v>
      </c>
      <c r="B56" s="5">
        <f t="shared" si="4"/>
        <v>92303.628711851678</v>
      </c>
      <c r="C56" s="5">
        <f t="shared" si="5"/>
        <v>94474.026486299204</v>
      </c>
      <c r="D56" s="5">
        <f t="shared" si="6"/>
        <v>94751.334668784984</v>
      </c>
      <c r="E56" s="5">
        <f t="shared" si="7"/>
        <v>94432.078682980151</v>
      </c>
      <c r="F56" s="24">
        <f t="shared" si="1"/>
        <v>153.83938118641947</v>
      </c>
      <c r="G56" s="1">
        <f t="shared" si="2"/>
        <v>55.109848783674529</v>
      </c>
      <c r="H56" s="1">
        <f>18/12+0.5%*D56/12</f>
        <v>40.97972277866041</v>
      </c>
      <c r="I56" s="1">
        <f>(VLOOKUP(E56,'StashAway Pricing'!$A$2:$C$8,3,TRUE)+VLOOKUP(E56,'StashAway Pricing'!$A$2:$C$8,2,TRUE)*(E56-VLOOKUP(E56,'StashAway Pricing'!$A$2:$C$8,1,TRUE)))/12</f>
        <v>53.466039341490074</v>
      </c>
      <c r="J56" s="5">
        <f>F56+J55</f>
        <v>3305.6537371123582</v>
      </c>
      <c r="K56" s="5">
        <f t="shared" si="8"/>
        <v>1180.0049055842842</v>
      </c>
      <c r="L56" s="5">
        <f t="shared" si="9"/>
        <v>905.28287448640117</v>
      </c>
      <c r="M56" s="5">
        <f t="shared" si="10"/>
        <v>1215.2239096721894</v>
      </c>
    </row>
    <row r="57" spans="1:13" x14ac:dyDescent="0.25">
      <c r="A57">
        <f t="shared" si="3"/>
        <v>44</v>
      </c>
      <c r="B57" s="5">
        <f t="shared" si="4"/>
        <v>94611.307474224508</v>
      </c>
      <c r="C57" s="5">
        <f t="shared" si="5"/>
        <v>96891.286769947023</v>
      </c>
      <c r="D57" s="5">
        <f t="shared" si="6"/>
        <v>97184.111619350238</v>
      </c>
      <c r="E57" s="5">
        <f t="shared" si="7"/>
        <v>96850.773037053543</v>
      </c>
      <c r="F57" s="24">
        <f t="shared" si="1"/>
        <v>157.68551245704086</v>
      </c>
      <c r="G57" s="1">
        <f t="shared" si="2"/>
        <v>56.519917282469095</v>
      </c>
      <c r="H57" s="1">
        <f>18/12+0.5%*D57/12</f>
        <v>41.993379841395935</v>
      </c>
      <c r="I57" s="1">
        <f>(VLOOKUP(E57,'StashAway Pricing'!$A$2:$C$8,3,TRUE)+VLOOKUP(E57,'StashAway Pricing'!$A$2:$C$8,2,TRUE)*(E57-VLOOKUP(E57,'StashAway Pricing'!$A$2:$C$8,1,TRUE)))/12</f>
        <v>54.675386518526771</v>
      </c>
      <c r="J57" s="5">
        <f>F57+J56</f>
        <v>3463.3392495693988</v>
      </c>
      <c r="K57" s="5">
        <f t="shared" si="8"/>
        <v>1236.5248228667533</v>
      </c>
      <c r="L57" s="5">
        <f t="shared" si="9"/>
        <v>947.27625432779712</v>
      </c>
      <c r="M57" s="5">
        <f t="shared" si="10"/>
        <v>1269.8992961907161</v>
      </c>
    </row>
    <row r="58" spans="1:13" x14ac:dyDescent="0.25">
      <c r="A58">
        <f t="shared" si="3"/>
        <v>45</v>
      </c>
      <c r="B58" s="5">
        <f t="shared" si="4"/>
        <v>96926.678499138579</v>
      </c>
      <c r="C58" s="5">
        <f t="shared" si="5"/>
        <v>99319.223286514287</v>
      </c>
      <c r="D58" s="5">
        <f t="shared" si="6"/>
        <v>99628.038797605579</v>
      </c>
      <c r="E58" s="5">
        <f t="shared" si="7"/>
        <v>99280.351515720264</v>
      </c>
      <c r="F58" s="24">
        <f t="shared" si="1"/>
        <v>161.54446416523098</v>
      </c>
      <c r="G58" s="1">
        <f t="shared" si="2"/>
        <v>57.936213583799997</v>
      </c>
      <c r="H58" s="1">
        <f>18/12+0.5%*D58/12</f>
        <v>43.011682832335659</v>
      </c>
      <c r="I58" s="1">
        <f>(VLOOKUP(E58,'StashAway Pricing'!$A$2:$C$8,3,TRUE)+VLOOKUP(E58,'StashAway Pricing'!$A$2:$C$8,2,TRUE)*(E58-VLOOKUP(E58,'StashAway Pricing'!$A$2:$C$8,1,TRUE)))/12</f>
        <v>55.890175757860128</v>
      </c>
      <c r="J58" s="5">
        <f>F58+J57</f>
        <v>3624.88371373463</v>
      </c>
      <c r="K58" s="5">
        <f t="shared" si="8"/>
        <v>1294.4610364505534</v>
      </c>
      <c r="L58" s="5">
        <f t="shared" si="9"/>
        <v>990.28793716013274</v>
      </c>
      <c r="M58" s="5">
        <f t="shared" si="10"/>
        <v>1325.7894719485762</v>
      </c>
    </row>
    <row r="59" spans="1:13" x14ac:dyDescent="0.25">
      <c r="A59">
        <f t="shared" si="3"/>
        <v>46</v>
      </c>
      <c r="B59" s="5">
        <f t="shared" si="4"/>
        <v>99249.767427469036</v>
      </c>
      <c r="C59" s="5">
        <f t="shared" si="5"/>
        <v>101757.88318936304</v>
      </c>
      <c r="D59" s="5">
        <f t="shared" si="6"/>
        <v>102083.16730876126</v>
      </c>
      <c r="E59" s="5">
        <f t="shared" si="7"/>
        <v>101720.86309754099</v>
      </c>
      <c r="F59" s="24">
        <f t="shared" si="1"/>
        <v>165.41627904578175</v>
      </c>
      <c r="G59" s="1">
        <f t="shared" si="2"/>
        <v>42.399117995567934</v>
      </c>
      <c r="H59" s="1">
        <f>18/12+0.5%*D59/12</f>
        <v>44.034653045317192</v>
      </c>
      <c r="I59" s="1">
        <f>(VLOOKUP(E59,'StashAway Pricing'!$A$2:$C$8,3,TRUE)+VLOOKUP(E59,'StashAway Pricing'!$A$2:$C$8,2,TRUE)*(E59-VLOOKUP(E59,'StashAway Pricing'!$A$2:$C$8,1,TRUE)))/12</f>
        <v>56.967026290642082</v>
      </c>
      <c r="J59" s="5">
        <f>F59+J58</f>
        <v>3790.2999927804117</v>
      </c>
      <c r="K59" s="5">
        <f t="shared" si="8"/>
        <v>1336.8601544461212</v>
      </c>
      <c r="L59" s="5">
        <f t="shared" si="9"/>
        <v>1034.3225902054498</v>
      </c>
      <c r="M59" s="5">
        <f t="shared" si="10"/>
        <v>1382.7564982392182</v>
      </c>
    </row>
    <row r="60" spans="1:13" x14ac:dyDescent="0.25">
      <c r="A60">
        <f t="shared" si="3"/>
        <v>47</v>
      </c>
      <c r="B60" s="5">
        <f t="shared" si="4"/>
        <v>101580.59998556059</v>
      </c>
      <c r="C60" s="5">
        <f t="shared" si="5"/>
        <v>104224.27348731428</v>
      </c>
      <c r="D60" s="5">
        <f t="shared" si="6"/>
        <v>104549.54849225972</v>
      </c>
      <c r="E60" s="5">
        <f t="shared" si="7"/>
        <v>104172.50038673804</v>
      </c>
      <c r="F60" s="24">
        <f t="shared" si="1"/>
        <v>169.30099997593433</v>
      </c>
      <c r="G60" s="1">
        <f t="shared" si="2"/>
        <v>43.426780619714286</v>
      </c>
      <c r="H60" s="1">
        <f>18/12+0.5%*D60/12</f>
        <v>45.062311871774888</v>
      </c>
      <c r="I60" s="1">
        <f>(VLOOKUP(E60,'StashAway Pricing'!$A$2:$C$8,3,TRUE)+VLOOKUP(E60,'StashAway Pricing'!$A$2:$C$8,2,TRUE)*(E60-VLOOKUP(E60,'StashAway Pricing'!$A$2:$C$8,1,TRUE)))/12</f>
        <v>57.988541827807516</v>
      </c>
      <c r="J60" s="5">
        <f>F60+J59</f>
        <v>3959.6009927563459</v>
      </c>
      <c r="K60" s="5">
        <f t="shared" si="8"/>
        <v>1380.2869350658355</v>
      </c>
      <c r="L60" s="5">
        <f t="shared" si="9"/>
        <v>1079.3849020772248</v>
      </c>
      <c r="M60" s="5">
        <f t="shared" si="10"/>
        <v>1440.7450400670257</v>
      </c>
    </row>
    <row r="61" spans="1:13" x14ac:dyDescent="0.25">
      <c r="A61">
        <f t="shared" si="3"/>
        <v>48</v>
      </c>
      <c r="B61" s="5">
        <f t="shared" si="4"/>
        <v>103919.20198551245</v>
      </c>
      <c r="C61" s="5">
        <f t="shared" si="5"/>
        <v>106701.96807413112</v>
      </c>
      <c r="D61" s="5">
        <f t="shared" si="6"/>
        <v>107027.23392284923</v>
      </c>
      <c r="E61" s="5">
        <f t="shared" si="7"/>
        <v>106635.37434684391</v>
      </c>
      <c r="F61" s="24">
        <f t="shared" si="1"/>
        <v>173.19866997585407</v>
      </c>
      <c r="G61" s="1">
        <f t="shared" si="2"/>
        <v>44.459153364221301</v>
      </c>
      <c r="H61" s="1">
        <f>18/12+0.5%*D61/12</f>
        <v>46.094680801187188</v>
      </c>
      <c r="I61" s="1">
        <f>(VLOOKUP(E61,'StashAway Pricing'!$A$2:$C$8,3,TRUE)+VLOOKUP(E61,'StashAway Pricing'!$A$2:$C$8,2,TRUE)*(E61-VLOOKUP(E61,'StashAway Pricing'!$A$2:$C$8,1,TRUE)))/12</f>
        <v>59.014739311184961</v>
      </c>
      <c r="J61" s="5">
        <f>F61+J60</f>
        <v>4132.7996627322</v>
      </c>
      <c r="K61" s="5">
        <f t="shared" si="8"/>
        <v>1424.7460884300567</v>
      </c>
      <c r="L61" s="5">
        <f t="shared" si="9"/>
        <v>1125.479582878412</v>
      </c>
      <c r="M61" s="5">
        <f t="shared" si="10"/>
        <v>1499.7597793782106</v>
      </c>
    </row>
    <row r="62" spans="1:13" x14ac:dyDescent="0.25">
      <c r="A62">
        <f t="shared" si="3"/>
        <v>49</v>
      </c>
      <c r="B62" s="5">
        <f t="shared" si="4"/>
        <v>106265.59932546415</v>
      </c>
      <c r="C62" s="5">
        <f t="shared" si="5"/>
        <v>109191.01876113754</v>
      </c>
      <c r="D62" s="5">
        <f t="shared" si="6"/>
        <v>109516.27541166228</v>
      </c>
      <c r="E62" s="5">
        <f t="shared" si="7"/>
        <v>109109.53647926693</v>
      </c>
      <c r="F62" s="24">
        <f t="shared" si="1"/>
        <v>177.10933220910692</v>
      </c>
      <c r="G62" s="1">
        <f t="shared" si="2"/>
        <v>45.496257817140645</v>
      </c>
      <c r="H62" s="1">
        <f>18/12+0.5%*D62/12</f>
        <v>47.13178142152595</v>
      </c>
      <c r="I62" s="1">
        <f>(VLOOKUP(E62,'StashAway Pricing'!$A$2:$C$8,3,TRUE)+VLOOKUP(E62,'StashAway Pricing'!$A$2:$C$8,2,TRUE)*(E62-VLOOKUP(E62,'StashAway Pricing'!$A$2:$C$8,1,TRUE)))/12</f>
        <v>60.045640199694553</v>
      </c>
      <c r="J62" s="5">
        <f>F62+J61</f>
        <v>4309.9089949413064</v>
      </c>
      <c r="K62" s="5">
        <f t="shared" si="8"/>
        <v>1470.2423462471975</v>
      </c>
      <c r="L62" s="5">
        <f t="shared" si="9"/>
        <v>1172.611364299938</v>
      </c>
      <c r="M62" s="5">
        <f t="shared" si="10"/>
        <v>1559.8054195779052</v>
      </c>
    </row>
    <row r="63" spans="1:13" x14ac:dyDescent="0.25">
      <c r="A63">
        <f t="shared" si="3"/>
        <v>50</v>
      </c>
      <c r="B63" s="5">
        <f t="shared" si="4"/>
        <v>108619.81798988236</v>
      </c>
      <c r="C63" s="5">
        <f t="shared" si="5"/>
        <v>111691.47759712608</v>
      </c>
      <c r="D63" s="5">
        <f t="shared" si="6"/>
        <v>112016.72500729906</v>
      </c>
      <c r="E63" s="5">
        <f t="shared" si="7"/>
        <v>111595.03852146356</v>
      </c>
      <c r="F63" s="24">
        <f t="shared" si="1"/>
        <v>181.03302998313725</v>
      </c>
      <c r="G63" s="1">
        <f t="shared" si="2"/>
        <v>46.538115665469206</v>
      </c>
      <c r="H63" s="1">
        <f>18/12+0.5%*D63/12</f>
        <v>48.173635419707942</v>
      </c>
      <c r="I63" s="1">
        <f>(VLOOKUP(E63,'StashAway Pricing'!$A$2:$C$8,3,TRUE)+VLOOKUP(E63,'StashAway Pricing'!$A$2:$C$8,2,TRUE)*(E63-VLOOKUP(E63,'StashAway Pricing'!$A$2:$C$8,1,TRUE)))/12</f>
        <v>61.08126605060982</v>
      </c>
      <c r="J63" s="5">
        <f>F63+J62</f>
        <v>4490.942024924444</v>
      </c>
      <c r="K63" s="5">
        <f t="shared" si="8"/>
        <v>1516.7804619126666</v>
      </c>
      <c r="L63" s="5">
        <f t="shared" si="9"/>
        <v>1220.7849997196461</v>
      </c>
      <c r="M63" s="5">
        <f t="shared" si="10"/>
        <v>1620.8866856285151</v>
      </c>
    </row>
    <row r="64" spans="1:13" x14ac:dyDescent="0.25">
      <c r="A64">
        <f t="shared" si="3"/>
        <v>51</v>
      </c>
      <c r="B64" s="5">
        <f t="shared" si="4"/>
        <v>110981.88404984862</v>
      </c>
      <c r="C64" s="5">
        <f t="shared" si="5"/>
        <v>114203.39686944624</v>
      </c>
      <c r="D64" s="5">
        <f t="shared" si="6"/>
        <v>114528.63499691583</v>
      </c>
      <c r="E64" s="5">
        <f t="shared" si="7"/>
        <v>114091.93244802026</v>
      </c>
      <c r="F64" s="24">
        <f t="shared" si="1"/>
        <v>184.9698067497477</v>
      </c>
      <c r="G64" s="1">
        <f t="shared" si="2"/>
        <v>47.584748695602599</v>
      </c>
      <c r="H64" s="1">
        <f>18/12+0.5%*D64/12</f>
        <v>49.220264582048266</v>
      </c>
      <c r="I64" s="1">
        <f>(VLOOKUP(E64,'StashAway Pricing'!$A$2:$C$8,3,TRUE)+VLOOKUP(E64,'StashAway Pricing'!$A$2:$C$8,2,TRUE)*(E64-VLOOKUP(E64,'StashAway Pricing'!$A$2:$C$8,1,TRUE)))/12</f>
        <v>62.121638520008446</v>
      </c>
      <c r="J64" s="5">
        <f>F64+J63</f>
        <v>4675.9118316741915</v>
      </c>
      <c r="K64" s="5">
        <f t="shared" si="8"/>
        <v>1564.3652106082693</v>
      </c>
      <c r="L64" s="5">
        <f t="shared" si="9"/>
        <v>1270.0052643016943</v>
      </c>
      <c r="M64" s="5">
        <f t="shared" si="10"/>
        <v>1683.0083241485236</v>
      </c>
    </row>
    <row r="65" spans="1:13" x14ac:dyDescent="0.25">
      <c r="A65">
        <f t="shared" si="3"/>
        <v>52</v>
      </c>
      <c r="B65" s="5">
        <f t="shared" si="4"/>
        <v>113351.8236633481</v>
      </c>
      <c r="C65" s="5">
        <f t="shared" si="5"/>
        <v>116726.82910509786</v>
      </c>
      <c r="D65" s="5">
        <f t="shared" si="6"/>
        <v>117052.05790731835</v>
      </c>
      <c r="E65" s="5">
        <f t="shared" si="7"/>
        <v>116600.27047174034</v>
      </c>
      <c r="F65" s="24">
        <f t="shared" si="1"/>
        <v>188.91970610558016</v>
      </c>
      <c r="G65" s="1">
        <f t="shared" si="2"/>
        <v>48.636178793790776</v>
      </c>
      <c r="H65" s="1">
        <f>18/12+0.5%*D65/12</f>
        <v>50.271690794715973</v>
      </c>
      <c r="I65" s="1">
        <f>(VLOOKUP(E65,'StashAway Pricing'!$A$2:$C$8,3,TRUE)+VLOOKUP(E65,'StashAway Pricing'!$A$2:$C$8,2,TRUE)*(E65-VLOOKUP(E65,'StashAway Pricing'!$A$2:$C$8,1,TRUE)))/12</f>
        <v>63.166779363225146</v>
      </c>
      <c r="J65" s="5">
        <f>F65+J64</f>
        <v>4864.8315377797717</v>
      </c>
      <c r="K65" s="5">
        <f t="shared" si="8"/>
        <v>1613.0013894020601</v>
      </c>
      <c r="L65" s="5">
        <f t="shared" si="9"/>
        <v>1320.2769550964103</v>
      </c>
      <c r="M65" s="5">
        <f t="shared" si="10"/>
        <v>1746.1751035117486</v>
      </c>
    </row>
    <row r="66" spans="1:13" x14ac:dyDescent="0.25">
      <c r="A66">
        <f t="shared" si="3"/>
        <v>53</v>
      </c>
      <c r="B66" s="5">
        <f t="shared" si="4"/>
        <v>115729.66307555925</v>
      </c>
      <c r="C66" s="5">
        <f t="shared" si="5"/>
        <v>119261.82707182954</v>
      </c>
      <c r="D66" s="5">
        <f t="shared" si="6"/>
        <v>119587.04650606021</v>
      </c>
      <c r="E66" s="5">
        <f t="shared" si="7"/>
        <v>119120.1050447358</v>
      </c>
      <c r="F66" s="24">
        <f t="shared" si="1"/>
        <v>192.88277179259876</v>
      </c>
      <c r="G66" s="1">
        <f t="shared" si="2"/>
        <v>49.692427946595643</v>
      </c>
      <c r="H66" s="1">
        <f>18/12+0.5%*D66/12</f>
        <v>51.327936044191752</v>
      </c>
      <c r="I66" s="1">
        <f>(VLOOKUP(E66,'StashAway Pricing'!$A$2:$C$8,3,TRUE)+VLOOKUP(E66,'StashAway Pricing'!$A$2:$C$8,2,TRUE)*(E66-VLOOKUP(E66,'StashAway Pricing'!$A$2:$C$8,1,TRUE)))/12</f>
        <v>64.216710435306581</v>
      </c>
      <c r="J66" s="5">
        <f>F66+J65</f>
        <v>5057.7143095723704</v>
      </c>
      <c r="K66" s="5">
        <f t="shared" si="8"/>
        <v>1662.6938173486558</v>
      </c>
      <c r="L66" s="5">
        <f t="shared" si="9"/>
        <v>1371.6048911406021</v>
      </c>
      <c r="M66" s="5">
        <f t="shared" si="10"/>
        <v>1810.3918139470552</v>
      </c>
    </row>
    <row r="67" spans="1:13" x14ac:dyDescent="0.25">
      <c r="A67">
        <f t="shared" si="3"/>
        <v>54</v>
      </c>
      <c r="B67" s="5">
        <f t="shared" si="4"/>
        <v>118115.42861914443</v>
      </c>
      <c r="C67" s="5">
        <f t="shared" si="5"/>
        <v>121808.44377924208</v>
      </c>
      <c r="D67" s="5">
        <f t="shared" si="6"/>
        <v>122133.65380254631</v>
      </c>
      <c r="E67" s="5">
        <f t="shared" si="7"/>
        <v>121651.48885952416</v>
      </c>
      <c r="F67" s="24">
        <f t="shared" si="1"/>
        <v>196.85904769857405</v>
      </c>
      <c r="G67" s="1">
        <f t="shared" si="2"/>
        <v>50.753518241350868</v>
      </c>
      <c r="H67" s="1">
        <f>18/12+0.5%*D67/12</f>
        <v>52.389022417727631</v>
      </c>
      <c r="I67" s="1">
        <f>(VLOOKUP(E67,'StashAway Pricing'!$A$2:$C$8,3,TRUE)+VLOOKUP(E67,'StashAway Pricing'!$A$2:$C$8,2,TRUE)*(E67-VLOOKUP(E67,'StashAway Pricing'!$A$2:$C$8,1,TRUE)))/12</f>
        <v>65.271453691468409</v>
      </c>
      <c r="J67" s="5">
        <f>F67+J66</f>
        <v>5254.5733572709441</v>
      </c>
      <c r="K67" s="5">
        <f t="shared" si="8"/>
        <v>1713.4473355900066</v>
      </c>
      <c r="L67" s="5">
        <f t="shared" si="9"/>
        <v>1423.9939135583297</v>
      </c>
      <c r="M67" s="5">
        <f t="shared" si="10"/>
        <v>1875.6632676385236</v>
      </c>
    </row>
    <row r="68" spans="1:13" x14ac:dyDescent="0.25">
      <c r="A68">
        <f t="shared" si="3"/>
        <v>55</v>
      </c>
      <c r="B68" s="5">
        <f t="shared" si="4"/>
        <v>120509.14671454157</v>
      </c>
      <c r="C68" s="5">
        <f t="shared" si="5"/>
        <v>124366.73247989692</v>
      </c>
      <c r="D68" s="5">
        <f t="shared" si="6"/>
        <v>124691.9330491413</v>
      </c>
      <c r="E68" s="5">
        <f t="shared" si="7"/>
        <v>124194.4748501303</v>
      </c>
      <c r="F68" s="24">
        <f t="shared" si="1"/>
        <v>200.84857785756927</v>
      </c>
      <c r="G68" s="1">
        <f t="shared" si="2"/>
        <v>51.819471866623722</v>
      </c>
      <c r="H68" s="1">
        <f>18/12+0.5%*D68/12</f>
        <v>53.454972103808878</v>
      </c>
      <c r="I68" s="1">
        <f>(VLOOKUP(E68,'StashAway Pricing'!$A$2:$C$8,3,TRUE)+VLOOKUP(E68,'StashAway Pricing'!$A$2:$C$8,2,TRUE)*(E68-VLOOKUP(E68,'StashAway Pricing'!$A$2:$C$8,1,TRUE)))/12</f>
        <v>66.331031187554288</v>
      </c>
      <c r="J68" s="5">
        <f>F68+J67</f>
        <v>5455.4219351285137</v>
      </c>
      <c r="K68" s="5">
        <f t="shared" si="8"/>
        <v>1765.2668074566302</v>
      </c>
      <c r="L68" s="5">
        <f t="shared" si="9"/>
        <v>1477.4488856621385</v>
      </c>
      <c r="M68" s="5">
        <f t="shared" si="10"/>
        <v>1941.994298826078</v>
      </c>
    </row>
    <row r="69" spans="1:13" x14ac:dyDescent="0.25">
      <c r="A69">
        <f t="shared" si="3"/>
        <v>56</v>
      </c>
      <c r="B69" s="5">
        <f t="shared" si="4"/>
        <v>122910.84387025669</v>
      </c>
      <c r="C69" s="5">
        <f t="shared" si="5"/>
        <v>126936.74667042977</v>
      </c>
      <c r="D69" s="5">
        <f t="shared" si="6"/>
        <v>127261.93774228319</v>
      </c>
      <c r="E69" s="5">
        <f t="shared" si="7"/>
        <v>126749.11619319337</v>
      </c>
      <c r="F69" s="24">
        <f t="shared" si="1"/>
        <v>204.85140645042782</v>
      </c>
      <c r="G69" s="1">
        <f t="shared" si="2"/>
        <v>52.890311112679065</v>
      </c>
      <c r="H69" s="1">
        <f>18/12+0.5%*D69/12</f>
        <v>54.525807392617999</v>
      </c>
      <c r="I69" s="1">
        <f>(VLOOKUP(E69,'StashAway Pricing'!$A$2:$C$8,3,TRUE)+VLOOKUP(E69,'StashAway Pricing'!$A$2:$C$8,2,TRUE)*(E69-VLOOKUP(E69,'StashAway Pricing'!$A$2:$C$8,1,TRUE)))/12</f>
        <v>67.395465080497232</v>
      </c>
      <c r="J69" s="5">
        <f>F69+J68</f>
        <v>5660.2733415789417</v>
      </c>
      <c r="K69" s="5">
        <f t="shared" si="8"/>
        <v>1818.1571185693092</v>
      </c>
      <c r="L69" s="5">
        <f t="shared" si="9"/>
        <v>1531.9746930547565</v>
      </c>
      <c r="M69" s="5">
        <f t="shared" si="10"/>
        <v>2009.3897639065751</v>
      </c>
    </row>
    <row r="70" spans="1:13" x14ac:dyDescent="0.25">
      <c r="A70">
        <f t="shared" si="3"/>
        <v>57</v>
      </c>
      <c r="B70" s="5">
        <f t="shared" si="4"/>
        <v>125320.54668315753</v>
      </c>
      <c r="C70" s="5">
        <f t="shared" si="5"/>
        <v>129518.54009266922</v>
      </c>
      <c r="D70" s="5">
        <f t="shared" si="6"/>
        <v>129843.72162360197</v>
      </c>
      <c r="E70" s="5">
        <f t="shared" si="7"/>
        <v>129315.46630907884</v>
      </c>
      <c r="F70" s="24">
        <f t="shared" si="1"/>
        <v>208.86757780526258</v>
      </c>
      <c r="G70" s="1">
        <f t="shared" si="2"/>
        <v>53.966058371945508</v>
      </c>
      <c r="H70" s="1">
        <f>18/12+0.5%*D70/12</f>
        <v>55.601550676500828</v>
      </c>
      <c r="I70" s="1">
        <f>(VLOOKUP(E70,'StashAway Pricing'!$A$2:$C$8,3,TRUE)+VLOOKUP(E70,'StashAway Pricing'!$A$2:$C$8,2,TRUE)*(E70-VLOOKUP(E70,'StashAway Pricing'!$A$2:$C$8,1,TRUE)))/12</f>
        <v>68.464777628782841</v>
      </c>
      <c r="J70" s="5">
        <f>F70+J69</f>
        <v>5869.1409193842046</v>
      </c>
      <c r="K70" s="5">
        <f t="shared" si="8"/>
        <v>1872.1231769412548</v>
      </c>
      <c r="L70" s="5">
        <f t="shared" si="9"/>
        <v>1587.5762437312574</v>
      </c>
      <c r="M70" s="5">
        <f t="shared" si="10"/>
        <v>2077.8545415353578</v>
      </c>
    </row>
    <row r="71" spans="1:13" x14ac:dyDescent="0.25">
      <c r="A71">
        <f t="shared" si="3"/>
        <v>58</v>
      </c>
      <c r="B71" s="5">
        <f t="shared" si="4"/>
        <v>127738.28183876805</v>
      </c>
      <c r="C71" s="5">
        <f t="shared" si="5"/>
        <v>132112.16673476063</v>
      </c>
      <c r="D71" s="5">
        <f t="shared" si="6"/>
        <v>132437.33868104347</v>
      </c>
      <c r="E71" s="5">
        <f t="shared" si="7"/>
        <v>131893.57886299543</v>
      </c>
      <c r="F71" s="24">
        <f t="shared" si="1"/>
        <v>212.89713639794675</v>
      </c>
      <c r="G71" s="1">
        <f t="shared" si="2"/>
        <v>55.046736139483592</v>
      </c>
      <c r="H71" s="1">
        <f>18/12+0.5%*D71/12</f>
        <v>56.682224450434781</v>
      </c>
      <c r="I71" s="1">
        <f>(VLOOKUP(E71,'StashAway Pricing'!$A$2:$C$8,3,TRUE)+VLOOKUP(E71,'StashAway Pricing'!$A$2:$C$8,2,TRUE)*(E71-VLOOKUP(E71,'StashAway Pricing'!$A$2:$C$8,1,TRUE)))/12</f>
        <v>69.538991192914764</v>
      </c>
      <c r="J71" s="5">
        <f>F71+J70</f>
        <v>6082.0380557821518</v>
      </c>
      <c r="K71" s="5">
        <f t="shared" si="8"/>
        <v>1927.1699130807383</v>
      </c>
      <c r="L71" s="5">
        <f t="shared" si="9"/>
        <v>1644.2584681816923</v>
      </c>
      <c r="M71" s="5">
        <f t="shared" si="10"/>
        <v>2147.3935327282725</v>
      </c>
    </row>
    <row r="72" spans="1:13" x14ac:dyDescent="0.25">
      <c r="A72">
        <f t="shared" si="3"/>
        <v>59</v>
      </c>
      <c r="B72" s="5">
        <f t="shared" si="4"/>
        <v>130164.07611156392</v>
      </c>
      <c r="C72" s="5">
        <f t="shared" si="5"/>
        <v>134717.68083229492</v>
      </c>
      <c r="D72" s="5">
        <f t="shared" si="6"/>
        <v>135042.84314999825</v>
      </c>
      <c r="E72" s="5">
        <f t="shared" si="7"/>
        <v>134483.50776611749</v>
      </c>
      <c r="F72" s="24">
        <f t="shared" si="1"/>
        <v>216.94012685260654</v>
      </c>
      <c r="G72" s="1">
        <f t="shared" si="2"/>
        <v>56.132367013456218</v>
      </c>
      <c r="H72" s="1">
        <f>18/12+0.5%*D72/12</f>
        <v>57.767851312499268</v>
      </c>
      <c r="I72" s="1">
        <f>(VLOOKUP(E72,'StashAway Pricing'!$A$2:$C$8,3,TRUE)+VLOOKUP(E72,'StashAway Pricing'!$A$2:$C$8,2,TRUE)*(E72-VLOOKUP(E72,'StashAway Pricing'!$A$2:$C$8,1,TRUE)))/12</f>
        <v>70.618128235882281</v>
      </c>
      <c r="J72" s="5">
        <f>F72+J71</f>
        <v>6298.978182634758</v>
      </c>
      <c r="K72" s="5">
        <f t="shared" si="8"/>
        <v>1983.3022800941944</v>
      </c>
      <c r="L72" s="5">
        <f t="shared" si="9"/>
        <v>1702.0263194941915</v>
      </c>
      <c r="M72" s="5">
        <f t="shared" si="10"/>
        <v>2218.0116609641545</v>
      </c>
    </row>
    <row r="73" spans="1:13" x14ac:dyDescent="0.25">
      <c r="A73">
        <f t="shared" si="3"/>
        <v>60</v>
      </c>
      <c r="B73" s="5">
        <f t="shared" si="4"/>
        <v>132597.95636526914</v>
      </c>
      <c r="C73" s="5">
        <f t="shared" si="5"/>
        <v>137335.13686944291</v>
      </c>
      <c r="D73" s="5">
        <f t="shared" si="6"/>
        <v>137660.28951443575</v>
      </c>
      <c r="E73" s="5">
        <f t="shared" si="7"/>
        <v>137085.30717671217</v>
      </c>
      <c r="F73" s="24">
        <f t="shared" si="1"/>
        <v>220.99659394211525</v>
      </c>
      <c r="G73" s="1">
        <f t="shared" si="2"/>
        <v>57.222973695601212</v>
      </c>
      <c r="H73" s="1">
        <f>18/12+0.5%*D73/12</f>
        <v>58.858453964348229</v>
      </c>
      <c r="I73" s="1">
        <f>(VLOOKUP(E73,'StashAway Pricing'!$A$2:$C$8,3,TRUE)+VLOOKUP(E73,'StashAway Pricing'!$A$2:$C$8,2,TRUE)*(E73-VLOOKUP(E73,'StashAway Pricing'!$A$2:$C$8,1,TRUE)))/12</f>
        <v>71.702211323630067</v>
      </c>
      <c r="J73" s="5">
        <f>F73+J72</f>
        <v>6519.9747765768734</v>
      </c>
      <c r="K73" s="5">
        <f t="shared" si="8"/>
        <v>2040.5252537897957</v>
      </c>
      <c r="L73" s="5">
        <f t="shared" si="9"/>
        <v>1760.8847734585397</v>
      </c>
      <c r="M73" s="5">
        <f t="shared" si="10"/>
        <v>2289.7138722877844</v>
      </c>
    </row>
    <row r="74" spans="1:13" x14ac:dyDescent="0.25">
      <c r="A74">
        <f t="shared" si="3"/>
        <v>61</v>
      </c>
      <c r="B74" s="5">
        <f t="shared" si="4"/>
        <v>135039.94955315336</v>
      </c>
      <c r="C74" s="5">
        <f t="shared" si="5"/>
        <v>139964.5895800945</v>
      </c>
      <c r="D74" s="5">
        <f t="shared" si="6"/>
        <v>140289.73250804355</v>
      </c>
      <c r="E74" s="5">
        <f t="shared" si="7"/>
        <v>139699.03150127208</v>
      </c>
      <c r="F74" s="24">
        <f t="shared" si="1"/>
        <v>225.06658258858894</v>
      </c>
      <c r="G74" s="1">
        <f t="shared" si="2"/>
        <v>58.31857899170604</v>
      </c>
      <c r="H74" s="1">
        <f>18/12+0.5%*D74/12</f>
        <v>59.954055211684818</v>
      </c>
      <c r="I74" s="1">
        <f>(VLOOKUP(E74,'StashAway Pricing'!$A$2:$C$8,3,TRUE)+VLOOKUP(E74,'StashAway Pricing'!$A$2:$C$8,2,TRUE)*(E74-VLOOKUP(E74,'StashAway Pricing'!$A$2:$C$8,1,TRUE)))/12</f>
        <v>72.791263125530037</v>
      </c>
      <c r="J74" s="5">
        <f>F74+J73</f>
        <v>6745.0413591654624</v>
      </c>
      <c r="K74" s="5">
        <f t="shared" si="8"/>
        <v>2098.8438327815015</v>
      </c>
      <c r="L74" s="5">
        <f t="shared" si="9"/>
        <v>1820.8388286702245</v>
      </c>
      <c r="M74" s="5">
        <f t="shared" si="10"/>
        <v>2362.5051354133143</v>
      </c>
    </row>
    <row r="75" spans="1:13" x14ac:dyDescent="0.25">
      <c r="A75">
        <f t="shared" si="3"/>
        <v>62</v>
      </c>
      <c r="B75" s="5">
        <f t="shared" si="4"/>
        <v>137490.08271833052</v>
      </c>
      <c r="C75" s="5">
        <f t="shared" si="5"/>
        <v>142606.09394900323</v>
      </c>
      <c r="D75" s="5">
        <f t="shared" si="6"/>
        <v>142931.22711537208</v>
      </c>
      <c r="E75" s="5">
        <f t="shared" si="7"/>
        <v>142324.73539565291</v>
      </c>
      <c r="F75" s="24">
        <f t="shared" si="1"/>
        <v>229.1501378638842</v>
      </c>
      <c r="G75" s="1">
        <f t="shared" si="2"/>
        <v>59.419205812084677</v>
      </c>
      <c r="H75" s="1">
        <f>18/12+0.5%*D75/12</f>
        <v>61.054677964738367</v>
      </c>
      <c r="I75" s="1">
        <f>(VLOOKUP(E75,'StashAway Pricing'!$A$2:$C$8,3,TRUE)+VLOOKUP(E75,'StashAway Pricing'!$A$2:$C$8,2,TRUE)*(E75-VLOOKUP(E75,'StashAway Pricing'!$A$2:$C$8,1,TRUE)))/12</f>
        <v>73.885306414855378</v>
      </c>
      <c r="J75" s="5">
        <f>F75+J74</f>
        <v>6974.1914970293465</v>
      </c>
      <c r="K75" s="5">
        <f t="shared" si="8"/>
        <v>2158.2630385935863</v>
      </c>
      <c r="L75" s="5">
        <f t="shared" si="9"/>
        <v>1881.8935066349629</v>
      </c>
      <c r="M75" s="5">
        <f t="shared" si="10"/>
        <v>2436.3904418281695</v>
      </c>
    </row>
    <row r="76" spans="1:13" x14ac:dyDescent="0.25">
      <c r="A76">
        <f t="shared" si="3"/>
        <v>63</v>
      </c>
      <c r="B76" s="5">
        <f t="shared" si="4"/>
        <v>139948.38299405828</v>
      </c>
      <c r="C76" s="5">
        <f t="shared" si="5"/>
        <v>145259.70521293613</v>
      </c>
      <c r="D76" s="5">
        <f t="shared" si="6"/>
        <v>145584.82857298417</v>
      </c>
      <c r="E76" s="5">
        <f t="shared" si="7"/>
        <v>144962.47376621631</v>
      </c>
      <c r="F76" s="24">
        <f t="shared" si="1"/>
        <v>233.24730499009715</v>
      </c>
      <c r="G76" s="1">
        <f t="shared" si="2"/>
        <v>60.524877172056726</v>
      </c>
      <c r="H76" s="1">
        <f>18/12+0.5%*D76/12</f>
        <v>62.16034523874341</v>
      </c>
      <c r="I76" s="1">
        <f>(VLOOKUP(E76,'StashAway Pricing'!$A$2:$C$8,3,TRUE)+VLOOKUP(E76,'StashAway Pricing'!$A$2:$C$8,2,TRUE)*(E76-VLOOKUP(E76,'StashAway Pricing'!$A$2:$C$8,1,TRUE)))/12</f>
        <v>74.984364069256799</v>
      </c>
      <c r="J76" s="5">
        <f>F76+J75</f>
        <v>7207.4388020194438</v>
      </c>
      <c r="K76" s="5">
        <f t="shared" si="8"/>
        <v>2218.787915765643</v>
      </c>
      <c r="L76" s="5">
        <f t="shared" si="9"/>
        <v>1944.0538518737064</v>
      </c>
      <c r="M76" s="5">
        <f t="shared" si="10"/>
        <v>2511.3748058974261</v>
      </c>
    </row>
    <row r="77" spans="1:13" x14ac:dyDescent="0.25">
      <c r="A77">
        <f t="shared" si="3"/>
        <v>64</v>
      </c>
      <c r="B77" s="5">
        <f t="shared" si="4"/>
        <v>142414.87760403845</v>
      </c>
      <c r="C77" s="5">
        <f t="shared" si="5"/>
        <v>147925.47886182874</v>
      </c>
      <c r="D77" s="5">
        <f t="shared" si="6"/>
        <v>148250.59237061033</v>
      </c>
      <c r="E77" s="5">
        <f t="shared" si="7"/>
        <v>147612.30177097811</v>
      </c>
      <c r="F77" s="24">
        <f t="shared" si="1"/>
        <v>237.3581293400641</v>
      </c>
      <c r="G77" s="1">
        <f t="shared" si="2"/>
        <v>61.635616192428643</v>
      </c>
      <c r="H77" s="1">
        <f>18/12+0.5%*D77/12</f>
        <v>63.271080154420979</v>
      </c>
      <c r="I77" s="1">
        <f>(VLOOKUP(E77,'StashAway Pricing'!$A$2:$C$8,3,TRUE)+VLOOKUP(E77,'StashAway Pricing'!$A$2:$C$8,2,TRUE)*(E77-VLOOKUP(E77,'StashAway Pricing'!$A$2:$C$8,1,TRUE)))/12</f>
        <v>76.088459071240877</v>
      </c>
      <c r="J77" s="5">
        <f>F77+J76</f>
        <v>7444.7969313595077</v>
      </c>
      <c r="K77" s="5">
        <f t="shared" si="8"/>
        <v>2280.4235319580716</v>
      </c>
      <c r="L77" s="5">
        <f t="shared" si="9"/>
        <v>2007.3249320281275</v>
      </c>
      <c r="M77" s="5">
        <f t="shared" si="10"/>
        <v>2587.4632649686669</v>
      </c>
    </row>
    <row r="78" spans="1:13" x14ac:dyDescent="0.25">
      <c r="A78">
        <f t="shared" si="3"/>
        <v>65</v>
      </c>
      <c r="B78" s="5">
        <f t="shared" si="4"/>
        <v>144889.59386271855</v>
      </c>
      <c r="C78" s="5">
        <f t="shared" si="5"/>
        <v>150603.47063994544</v>
      </c>
      <c r="D78" s="5">
        <f t="shared" si="6"/>
        <v>150928.57425230893</v>
      </c>
      <c r="E78" s="5">
        <f t="shared" si="7"/>
        <v>150274.27482076176</v>
      </c>
      <c r="F78" s="24">
        <f t="shared" si="1"/>
        <v>241.48265643786428</v>
      </c>
      <c r="G78" s="1">
        <f t="shared" si="2"/>
        <v>62.751446099977272</v>
      </c>
      <c r="H78" s="1">
        <f>18/12+0.5%*D78/12</f>
        <v>64.386905938462064</v>
      </c>
      <c r="I78" s="1">
        <f>(VLOOKUP(E78,'StashAway Pricing'!$A$2:$C$8,3,TRUE)+VLOOKUP(E78,'StashAway Pricing'!$A$2:$C$8,2,TRUE)*(E78-VLOOKUP(E78,'StashAway Pricing'!$A$2:$C$8,1,TRUE)))/12</f>
        <v>77.19761450865073</v>
      </c>
      <c r="J78" s="5">
        <f>F78+J77</f>
        <v>7686.2795877973722</v>
      </c>
      <c r="K78" s="5">
        <f t="shared" si="8"/>
        <v>2343.174978058049</v>
      </c>
      <c r="L78" s="5">
        <f t="shared" si="9"/>
        <v>2071.7118379665894</v>
      </c>
      <c r="M78" s="5">
        <f t="shared" si="10"/>
        <v>2664.6608794773174</v>
      </c>
    </row>
    <row r="79" spans="1:13" x14ac:dyDescent="0.25">
      <c r="A79">
        <f t="shared" si="3"/>
        <v>66</v>
      </c>
      <c r="B79" s="5">
        <f t="shared" si="4"/>
        <v>147372.55917559424</v>
      </c>
      <c r="C79" s="5">
        <f t="shared" si="5"/>
        <v>153293.73654704518</v>
      </c>
      <c r="D79" s="5">
        <f t="shared" si="6"/>
        <v>153618.83021763197</v>
      </c>
      <c r="E79" s="5">
        <f t="shared" si="7"/>
        <v>152948.4485803569</v>
      </c>
      <c r="F79" s="24">
        <f t="shared" ref="F79:F142" si="11">B79*2%/12</f>
        <v>245.62093195932377</v>
      </c>
      <c r="G79" s="1">
        <f t="shared" ref="G79:G142" si="12">IF(C79&lt;10000,C79*1%/12,IF(C79&lt;100000,C79*0.7%/12,C79*0.5%/12))</f>
        <v>63.87239022793549</v>
      </c>
      <c r="H79" s="1">
        <f>18/12+0.5%*D79/12</f>
        <v>65.507845924013324</v>
      </c>
      <c r="I79" s="1">
        <f>(VLOOKUP(E79,'StashAway Pricing'!$A$2:$C$8,3,TRUE)+VLOOKUP(E79,'StashAway Pricing'!$A$2:$C$8,2,TRUE)*(E79-VLOOKUP(E79,'StashAway Pricing'!$A$2:$C$8,1,TRUE)))/12</f>
        <v>78.311853575148703</v>
      </c>
      <c r="J79" s="5">
        <f>F79+J78</f>
        <v>7931.9005197566958</v>
      </c>
      <c r="K79" s="5">
        <f t="shared" si="8"/>
        <v>2407.0473682859842</v>
      </c>
      <c r="L79" s="5">
        <f t="shared" si="9"/>
        <v>2137.2196838906029</v>
      </c>
      <c r="M79" s="5">
        <f t="shared" si="10"/>
        <v>2742.9727330524661</v>
      </c>
    </row>
    <row r="80" spans="1:13" x14ac:dyDescent="0.25">
      <c r="A80">
        <f t="shared" ref="A80:A143" si="13">A79+1</f>
        <v>67</v>
      </c>
      <c r="B80" s="5">
        <f t="shared" ref="B80:B143" si="14">B79*(1+$B$1/12)+$B$2-F79</f>
        <v>149863.80103951288</v>
      </c>
      <c r="C80" s="5">
        <f t="shared" ref="C80:C143" si="15">C79*(1+$B$1/12)+$B$2-G79</f>
        <v>155996.33283955243</v>
      </c>
      <c r="D80" s="5">
        <f t="shared" ref="D80:D143" si="16">D79*(1+$B$1/12)+$B$2-H79</f>
        <v>156321.41652279612</v>
      </c>
      <c r="E80" s="5">
        <f t="shared" ref="E80:E143" si="17">E79*(1+$B$1/12)+$B$2-I79</f>
        <v>155634.87896968352</v>
      </c>
      <c r="F80" s="24">
        <f t="shared" si="11"/>
        <v>249.77300173252146</v>
      </c>
      <c r="G80" s="1">
        <f t="shared" si="12"/>
        <v>64.998472016480179</v>
      </c>
      <c r="H80" s="1">
        <f>18/12+0.5%*D80/12</f>
        <v>66.633923551165054</v>
      </c>
      <c r="I80" s="1">
        <f>(VLOOKUP(E80,'StashAway Pricing'!$A$2:$C$8,3,TRUE)+VLOOKUP(E80,'StashAway Pricing'!$A$2:$C$8,2,TRUE)*(E80-VLOOKUP(E80,'StashAway Pricing'!$A$2:$C$8,1,TRUE)))/12</f>
        <v>79.431199570701466</v>
      </c>
      <c r="J80" s="5">
        <f>F80+J79</f>
        <v>8181.6735214892169</v>
      </c>
      <c r="K80" s="5">
        <f t="shared" ref="K80:K143" si="18">G80+K79</f>
        <v>2472.0458403024645</v>
      </c>
      <c r="L80" s="5">
        <f t="shared" ref="L80:L143" si="19">H80+L79</f>
        <v>2203.853607441768</v>
      </c>
      <c r="M80" s="5">
        <f t="shared" ref="M80:M143" si="20">I80+M79</f>
        <v>2822.4039326231677</v>
      </c>
    </row>
    <row r="81" spans="1:13" x14ac:dyDescent="0.25">
      <c r="A81">
        <f t="shared" si="13"/>
        <v>68</v>
      </c>
      <c r="B81" s="5">
        <f t="shared" si="14"/>
        <v>152363.34704297793</v>
      </c>
      <c r="C81" s="5">
        <f t="shared" si="15"/>
        <v>158711.3160317337</v>
      </c>
      <c r="D81" s="5">
        <f t="shared" si="16"/>
        <v>159036.38968185894</v>
      </c>
      <c r="E81" s="5">
        <f t="shared" si="17"/>
        <v>158333.62216496121</v>
      </c>
      <c r="F81" s="24">
        <f t="shared" si="11"/>
        <v>253.93891173829653</v>
      </c>
      <c r="G81" s="1">
        <f t="shared" si="12"/>
        <v>66.129715013222381</v>
      </c>
      <c r="H81" s="1">
        <f>18/12+0.5%*D81/12</f>
        <v>67.765162367441221</v>
      </c>
      <c r="I81" s="1">
        <f>(VLOOKUP(E81,'StashAway Pricing'!$A$2:$C$8,3,TRUE)+VLOOKUP(E81,'StashAway Pricing'!$A$2:$C$8,2,TRUE)*(E81-VLOOKUP(E81,'StashAway Pricing'!$A$2:$C$8,1,TRUE)))/12</f>
        <v>80.555675902067165</v>
      </c>
      <c r="J81" s="5">
        <f>F81+J80</f>
        <v>8435.612433227514</v>
      </c>
      <c r="K81" s="5">
        <f t="shared" si="18"/>
        <v>2538.1755553156868</v>
      </c>
      <c r="L81" s="5">
        <f t="shared" si="19"/>
        <v>2271.618769809209</v>
      </c>
      <c r="M81" s="5">
        <f t="shared" si="20"/>
        <v>2902.9596085252351</v>
      </c>
    </row>
    <row r="82" spans="1:13" x14ac:dyDescent="0.25">
      <c r="A82">
        <f t="shared" si="13"/>
        <v>69</v>
      </c>
      <c r="B82" s="5">
        <f t="shared" si="14"/>
        <v>154871.22486645449</v>
      </c>
      <c r="C82" s="5">
        <f t="shared" si="15"/>
        <v>161438.74289687912</v>
      </c>
      <c r="D82" s="5">
        <f t="shared" si="16"/>
        <v>161763.80646790078</v>
      </c>
      <c r="E82" s="5">
        <f t="shared" si="17"/>
        <v>161044.73459988396</v>
      </c>
      <c r="F82" s="24">
        <f t="shared" si="11"/>
        <v>258.1187081107575</v>
      </c>
      <c r="G82" s="1">
        <f t="shared" si="12"/>
        <v>67.266142873699636</v>
      </c>
      <c r="H82" s="1">
        <f>18/12+0.5%*D82/12</f>
        <v>68.901586028291987</v>
      </c>
      <c r="I82" s="1">
        <f>(VLOOKUP(E82,'StashAway Pricing'!$A$2:$C$8,3,TRUE)+VLOOKUP(E82,'StashAway Pricing'!$A$2:$C$8,2,TRUE)*(E82-VLOOKUP(E82,'StashAway Pricing'!$A$2:$C$8,1,TRUE)))/12</f>
        <v>81.685306083284985</v>
      </c>
      <c r="J82" s="5">
        <f>F82+J81</f>
        <v>8693.7311413382722</v>
      </c>
      <c r="K82" s="5">
        <f t="shared" si="18"/>
        <v>2605.4416981893864</v>
      </c>
      <c r="L82" s="5">
        <f t="shared" si="19"/>
        <v>2340.520355837501</v>
      </c>
      <c r="M82" s="5">
        <f t="shared" si="20"/>
        <v>2984.6449146085201</v>
      </c>
    </row>
    <row r="83" spans="1:13" x14ac:dyDescent="0.25">
      <c r="A83">
        <f t="shared" si="13"/>
        <v>70</v>
      </c>
      <c r="B83" s="5">
        <f t="shared" si="14"/>
        <v>157387.46228267599</v>
      </c>
      <c r="C83" s="5">
        <f t="shared" si="15"/>
        <v>164178.67046848978</v>
      </c>
      <c r="D83" s="5">
        <f t="shared" si="16"/>
        <v>164503.72391421199</v>
      </c>
      <c r="E83" s="5">
        <f t="shared" si="17"/>
        <v>163768.27296680005</v>
      </c>
      <c r="F83" s="24">
        <f t="shared" si="11"/>
        <v>262.31243713779332</v>
      </c>
      <c r="G83" s="1">
        <f t="shared" si="12"/>
        <v>68.407779361870737</v>
      </c>
      <c r="H83" s="1">
        <f>18/12+0.5%*D83/12</f>
        <v>70.043218297588325</v>
      </c>
      <c r="I83" s="1">
        <f>(VLOOKUP(E83,'StashAway Pricing'!$A$2:$C$8,3,TRUE)+VLOOKUP(E83,'StashAway Pricing'!$A$2:$C$8,2,TRUE)*(E83-VLOOKUP(E83,'StashAway Pricing'!$A$2:$C$8,1,TRUE)))/12</f>
        <v>82.820113736166689</v>
      </c>
      <c r="J83" s="5">
        <f>F83+J82</f>
        <v>8956.0435784760648</v>
      </c>
      <c r="K83" s="5">
        <f t="shared" si="18"/>
        <v>2673.8494775512572</v>
      </c>
      <c r="L83" s="5">
        <f t="shared" si="19"/>
        <v>2410.5635741350893</v>
      </c>
      <c r="M83" s="5">
        <f t="shared" si="20"/>
        <v>3067.4650283446867</v>
      </c>
    </row>
    <row r="84" spans="1:13" x14ac:dyDescent="0.25">
      <c r="A84">
        <f t="shared" si="13"/>
        <v>71</v>
      </c>
      <c r="B84" s="5">
        <f t="shared" si="14"/>
        <v>159912.08715695154</v>
      </c>
      <c r="C84" s="5">
        <f t="shared" si="15"/>
        <v>166931.15604147033</v>
      </c>
      <c r="D84" s="5">
        <f t="shared" si="16"/>
        <v>167256.19931548546</v>
      </c>
      <c r="E84" s="5">
        <f t="shared" si="17"/>
        <v>166504.29421789787</v>
      </c>
      <c r="F84" s="24">
        <f t="shared" si="11"/>
        <v>266.52014526158592</v>
      </c>
      <c r="G84" s="1">
        <f t="shared" si="12"/>
        <v>69.554648350612638</v>
      </c>
      <c r="H84" s="1">
        <f>18/12+0.5%*D84/12</f>
        <v>71.19008304811895</v>
      </c>
      <c r="I84" s="1">
        <f>(VLOOKUP(E84,'StashAway Pricing'!$A$2:$C$8,3,TRUE)+VLOOKUP(E84,'StashAway Pricing'!$A$2:$C$8,2,TRUE)*(E84-VLOOKUP(E84,'StashAway Pricing'!$A$2:$C$8,1,TRUE)))/12</f>
        <v>83.960122590790775</v>
      </c>
      <c r="J84" s="5">
        <f>F84+J83</f>
        <v>9222.5637237376504</v>
      </c>
      <c r="K84" s="5">
        <f t="shared" si="18"/>
        <v>2743.40412590187</v>
      </c>
      <c r="L84" s="5">
        <f t="shared" si="19"/>
        <v>2481.7536571832084</v>
      </c>
      <c r="M84" s="5">
        <f t="shared" si="20"/>
        <v>3151.4251509354776</v>
      </c>
    </row>
    <row r="85" spans="1:13" x14ac:dyDescent="0.25">
      <c r="A85">
        <f t="shared" si="13"/>
        <v>72</v>
      </c>
      <c r="B85" s="5">
        <f t="shared" si="14"/>
        <v>162445.12744747472</v>
      </c>
      <c r="C85" s="5">
        <f t="shared" si="15"/>
        <v>169696.25717332706</v>
      </c>
      <c r="D85" s="5">
        <f t="shared" si="16"/>
        <v>170021.29022901473</v>
      </c>
      <c r="E85" s="5">
        <f t="shared" si="17"/>
        <v>169252.85556639655</v>
      </c>
      <c r="F85" s="24">
        <f t="shared" si="11"/>
        <v>270.74187907912454</v>
      </c>
      <c r="G85" s="1">
        <f t="shared" si="12"/>
        <v>70.706773822219603</v>
      </c>
      <c r="H85" s="1">
        <f>18/12+0.5%*D85/12</f>
        <v>72.342204262089481</v>
      </c>
      <c r="I85" s="1">
        <f>(VLOOKUP(E85,'StashAway Pricing'!$A$2:$C$8,3,TRUE)+VLOOKUP(E85,'StashAway Pricing'!$A$2:$C$8,2,TRUE)*(E85-VLOOKUP(E85,'StashAway Pricing'!$A$2:$C$8,1,TRUE)))/12</f>
        <v>85.10535648599857</v>
      </c>
      <c r="J85" s="5">
        <f>F85+J84</f>
        <v>9493.3056028167757</v>
      </c>
      <c r="K85" s="5">
        <f t="shared" si="18"/>
        <v>2814.1108997240894</v>
      </c>
      <c r="L85" s="5">
        <f t="shared" si="19"/>
        <v>2554.0958614452979</v>
      </c>
      <c r="M85" s="5">
        <f t="shared" si="20"/>
        <v>3236.5305074214762</v>
      </c>
    </row>
    <row r="86" spans="1:13" x14ac:dyDescent="0.25">
      <c r="A86">
        <f t="shared" si="13"/>
        <v>73</v>
      </c>
      <c r="B86" s="5">
        <f t="shared" si="14"/>
        <v>164986.61120563297</v>
      </c>
      <c r="C86" s="5">
        <f t="shared" si="15"/>
        <v>172474.03168537145</v>
      </c>
      <c r="D86" s="5">
        <f t="shared" si="16"/>
        <v>172799.05447589769</v>
      </c>
      <c r="E86" s="5">
        <f t="shared" si="17"/>
        <v>172014.01448774253</v>
      </c>
      <c r="F86" s="24">
        <f t="shared" si="11"/>
        <v>274.9776853427216</v>
      </c>
      <c r="G86" s="1">
        <f t="shared" si="12"/>
        <v>71.86417986890477</v>
      </c>
      <c r="H86" s="1">
        <f>18/12+0.5%*D86/12</f>
        <v>73.49960603162404</v>
      </c>
      <c r="I86" s="1">
        <f>(VLOOKUP(E86,'StashAway Pricing'!$A$2:$C$8,3,TRUE)+VLOOKUP(E86,'StashAway Pricing'!$A$2:$C$8,2,TRUE)*(E86-VLOOKUP(E86,'StashAway Pricing'!$A$2:$C$8,1,TRUE)))/12</f>
        <v>86.255839369892726</v>
      </c>
      <c r="J86" s="5">
        <f>F86+J85</f>
        <v>9768.2832881594968</v>
      </c>
      <c r="K86" s="5">
        <f t="shared" si="18"/>
        <v>2885.975079592994</v>
      </c>
      <c r="L86" s="5">
        <f t="shared" si="19"/>
        <v>2627.5954674769218</v>
      </c>
      <c r="M86" s="5">
        <f t="shared" si="20"/>
        <v>3322.7863467913689</v>
      </c>
    </row>
    <row r="87" spans="1:13" x14ac:dyDescent="0.25">
      <c r="A87">
        <f t="shared" si="13"/>
        <v>74</v>
      </c>
      <c r="B87" s="5">
        <f t="shared" si="14"/>
        <v>167536.56657631841</v>
      </c>
      <c r="C87" s="5">
        <f t="shared" si="15"/>
        <v>175264.5376639294</v>
      </c>
      <c r="D87" s="5">
        <f t="shared" si="16"/>
        <v>175589.55014224551</v>
      </c>
      <c r="E87" s="5">
        <f t="shared" si="17"/>
        <v>174787.82872081132</v>
      </c>
      <c r="F87" s="24">
        <f t="shared" si="11"/>
        <v>279.22761096053068</v>
      </c>
      <c r="G87" s="1">
        <f t="shared" si="12"/>
        <v>73.026890693303912</v>
      </c>
      <c r="H87" s="1">
        <f>18/12+0.5%*D87/12</f>
        <v>74.662312559268969</v>
      </c>
      <c r="I87" s="1">
        <f>(VLOOKUP(E87,'StashAway Pricing'!$A$2:$C$8,3,TRUE)+VLOOKUP(E87,'StashAway Pricing'!$A$2:$C$8,2,TRUE)*(E87-VLOOKUP(E87,'StashAway Pricing'!$A$2:$C$8,1,TRUE)))/12</f>
        <v>87.41159530033805</v>
      </c>
      <c r="J87" s="5">
        <f>F87+J86</f>
        <v>10047.510899120027</v>
      </c>
      <c r="K87" s="5">
        <f t="shared" si="18"/>
        <v>2959.0019702862978</v>
      </c>
      <c r="L87" s="5">
        <f t="shared" si="19"/>
        <v>2702.257780036191</v>
      </c>
      <c r="M87" s="5">
        <f t="shared" si="20"/>
        <v>3410.1979420917069</v>
      </c>
    </row>
    <row r="88" spans="1:13" x14ac:dyDescent="0.25">
      <c r="A88">
        <f t="shared" si="13"/>
        <v>75</v>
      </c>
      <c r="B88" s="5">
        <f t="shared" si="14"/>
        <v>170095.02179823944</v>
      </c>
      <c r="C88" s="5">
        <f t="shared" si="15"/>
        <v>178067.83346155574</v>
      </c>
      <c r="D88" s="5">
        <f t="shared" si="16"/>
        <v>178392.83558039746</v>
      </c>
      <c r="E88" s="5">
        <f t="shared" si="17"/>
        <v>177574.35626911503</v>
      </c>
      <c r="F88" s="24">
        <f t="shared" si="11"/>
        <v>283.49170299706572</v>
      </c>
      <c r="G88" s="1">
        <f t="shared" si="12"/>
        <v>74.194930608981551</v>
      </c>
      <c r="H88" s="1">
        <f>18/12+0.5%*D88/12</f>
        <v>75.83034815849895</v>
      </c>
      <c r="I88" s="1">
        <f>(VLOOKUP(E88,'StashAway Pricing'!$A$2:$C$8,3,TRUE)+VLOOKUP(E88,'StashAway Pricing'!$A$2:$C$8,2,TRUE)*(E88-VLOOKUP(E88,'StashAway Pricing'!$A$2:$C$8,1,TRUE)))/12</f>
        <v>88.572648445464594</v>
      </c>
      <c r="J88" s="5">
        <f>F88+J87</f>
        <v>10331.002602117092</v>
      </c>
      <c r="K88" s="5">
        <f t="shared" si="18"/>
        <v>3033.1969008952792</v>
      </c>
      <c r="L88" s="5">
        <f t="shared" si="19"/>
        <v>2778.0881281946899</v>
      </c>
      <c r="M88" s="5">
        <f t="shared" si="20"/>
        <v>3498.7705905371713</v>
      </c>
    </row>
    <row r="89" spans="1:13" x14ac:dyDescent="0.25">
      <c r="A89">
        <f t="shared" si="13"/>
        <v>76</v>
      </c>
      <c r="B89" s="5">
        <f t="shared" si="14"/>
        <v>172662.00520423354</v>
      </c>
      <c r="C89" s="5">
        <f t="shared" si="15"/>
        <v>180883.97769825452</v>
      </c>
      <c r="D89" s="5">
        <f t="shared" si="16"/>
        <v>181208.96941014094</v>
      </c>
      <c r="E89" s="5">
        <f t="shared" si="17"/>
        <v>180373.65540201511</v>
      </c>
      <c r="F89" s="24">
        <f t="shared" si="11"/>
        <v>287.77000867372254</v>
      </c>
      <c r="G89" s="1">
        <f t="shared" si="12"/>
        <v>75.368324040939385</v>
      </c>
      <c r="H89" s="1">
        <f>18/12+0.5%*D89/12</f>
        <v>77.003737254225385</v>
      </c>
      <c r="I89" s="1">
        <f>(VLOOKUP(E89,'StashAway Pricing'!$A$2:$C$8,3,TRUE)+VLOOKUP(E89,'StashAway Pricing'!$A$2:$C$8,2,TRUE)*(E89-VLOOKUP(E89,'StashAway Pricing'!$A$2:$C$8,1,TRUE)))/12</f>
        <v>89.739023084172956</v>
      </c>
      <c r="J89" s="5">
        <f>F89+J88</f>
        <v>10618.772610790815</v>
      </c>
      <c r="K89" s="5">
        <f t="shared" si="18"/>
        <v>3108.5652249362188</v>
      </c>
      <c r="L89" s="5">
        <f t="shared" si="19"/>
        <v>2855.0918654489155</v>
      </c>
      <c r="M89" s="5">
        <f t="shared" si="20"/>
        <v>3588.5096136213442</v>
      </c>
    </row>
    <row r="90" spans="1:13" x14ac:dyDescent="0.25">
      <c r="A90">
        <f t="shared" si="13"/>
        <v>77</v>
      </c>
      <c r="B90" s="5">
        <f t="shared" si="14"/>
        <v>175237.54522158098</v>
      </c>
      <c r="C90" s="5">
        <f t="shared" si="15"/>
        <v>183713.02926270483</v>
      </c>
      <c r="D90" s="5">
        <f t="shared" si="16"/>
        <v>184038.01051993741</v>
      </c>
      <c r="E90" s="5">
        <f t="shared" si="17"/>
        <v>183185.78465594098</v>
      </c>
      <c r="F90" s="24">
        <f t="shared" si="11"/>
        <v>292.06257536930167</v>
      </c>
      <c r="G90" s="1">
        <f t="shared" si="12"/>
        <v>76.547095526127023</v>
      </c>
      <c r="H90" s="1">
        <f>18/12+0.5%*D90/12</f>
        <v>78.182504383307261</v>
      </c>
      <c r="I90" s="1">
        <f>(VLOOKUP(E90,'StashAway Pricing'!$A$2:$C$8,3,TRUE)+VLOOKUP(E90,'StashAway Pricing'!$A$2:$C$8,2,TRUE)*(E90-VLOOKUP(E90,'StashAway Pricing'!$A$2:$C$8,1,TRUE)))/12</f>
        <v>90.910743606642086</v>
      </c>
      <c r="J90" s="5">
        <f>F90+J89</f>
        <v>10910.835186160117</v>
      </c>
      <c r="K90" s="5">
        <f t="shared" si="18"/>
        <v>3185.1123204623459</v>
      </c>
      <c r="L90" s="5">
        <f t="shared" si="19"/>
        <v>2933.2743698322229</v>
      </c>
      <c r="M90" s="5">
        <f t="shared" si="20"/>
        <v>3679.4203572279862</v>
      </c>
    </row>
    <row r="91" spans="1:13" x14ac:dyDescent="0.25">
      <c r="A91">
        <f t="shared" si="13"/>
        <v>78</v>
      </c>
      <c r="B91" s="5">
        <f t="shared" si="14"/>
        <v>177821.67037231958</v>
      </c>
      <c r="C91" s="5">
        <f t="shared" si="15"/>
        <v>186555.04731349222</v>
      </c>
      <c r="D91" s="5">
        <f t="shared" si="16"/>
        <v>186880.01806815379</v>
      </c>
      <c r="E91" s="5">
        <f t="shared" si="17"/>
        <v>186010.80283561401</v>
      </c>
      <c r="F91" s="24">
        <f t="shared" si="11"/>
        <v>296.36945062053263</v>
      </c>
      <c r="G91" s="1">
        <f t="shared" si="12"/>
        <v>77.731269713955086</v>
      </c>
      <c r="H91" s="1">
        <f>18/12+0.5%*D91/12</f>
        <v>79.366674195064078</v>
      </c>
      <c r="I91" s="1">
        <f>(VLOOKUP(E91,'StashAway Pricing'!$A$2:$C$8,3,TRUE)+VLOOKUP(E91,'StashAway Pricing'!$A$2:$C$8,2,TRUE)*(E91-VLOOKUP(E91,'StashAway Pricing'!$A$2:$C$8,1,TRUE)))/12</f>
        <v>92.087834514839173</v>
      </c>
      <c r="J91" s="5">
        <f>F91+J90</f>
        <v>11207.204636780649</v>
      </c>
      <c r="K91" s="5">
        <f t="shared" si="18"/>
        <v>3262.8435901763009</v>
      </c>
      <c r="L91" s="5">
        <f t="shared" si="19"/>
        <v>3012.6410440272871</v>
      </c>
      <c r="M91" s="5">
        <f t="shared" si="20"/>
        <v>3771.5081917428251</v>
      </c>
    </row>
    <row r="92" spans="1:13" x14ac:dyDescent="0.25">
      <c r="A92">
        <f t="shared" si="13"/>
        <v>79</v>
      </c>
      <c r="B92" s="5">
        <f t="shared" si="14"/>
        <v>180414.40927356065</v>
      </c>
      <c r="C92" s="5">
        <f t="shared" si="15"/>
        <v>189410.09128034572</v>
      </c>
      <c r="D92" s="5">
        <f t="shared" si="16"/>
        <v>189735.05148429947</v>
      </c>
      <c r="E92" s="5">
        <f t="shared" si="17"/>
        <v>188848.76901527721</v>
      </c>
      <c r="F92" s="24">
        <f t="shared" si="11"/>
        <v>300.69068212260112</v>
      </c>
      <c r="G92" s="1">
        <f t="shared" si="12"/>
        <v>78.920871366810715</v>
      </c>
      <c r="H92" s="1">
        <f>18/12+0.5%*D92/12</f>
        <v>80.556271451791446</v>
      </c>
      <c r="I92" s="1">
        <f>(VLOOKUP(E92,'StashAway Pricing'!$A$2:$C$8,3,TRUE)+VLOOKUP(E92,'StashAway Pricing'!$A$2:$C$8,2,TRUE)*(E92-VLOOKUP(E92,'StashAway Pricing'!$A$2:$C$8,1,TRUE)))/12</f>
        <v>93.270320423032175</v>
      </c>
      <c r="J92" s="5">
        <f>F92+J91</f>
        <v>11507.895318903249</v>
      </c>
      <c r="K92" s="5">
        <f t="shared" si="18"/>
        <v>3341.7644615431118</v>
      </c>
      <c r="L92" s="5">
        <f t="shared" si="19"/>
        <v>3093.1973154790785</v>
      </c>
      <c r="M92" s="5">
        <f t="shared" si="20"/>
        <v>3864.7785121658571</v>
      </c>
    </row>
    <row r="93" spans="1:13" x14ac:dyDescent="0.25">
      <c r="A93">
        <f t="shared" si="13"/>
        <v>80</v>
      </c>
      <c r="B93" s="5">
        <f t="shared" si="14"/>
        <v>183015.79063780583</v>
      </c>
      <c r="C93" s="5">
        <f t="shared" si="15"/>
        <v>192278.22086538063</v>
      </c>
      <c r="D93" s="5">
        <f t="shared" si="16"/>
        <v>192603.17047026916</v>
      </c>
      <c r="E93" s="5">
        <f t="shared" si="17"/>
        <v>191699.74253993054</v>
      </c>
      <c r="F93" s="24">
        <f t="shared" si="11"/>
        <v>305.02631772967635</v>
      </c>
      <c r="G93" s="1">
        <f t="shared" si="12"/>
        <v>80.115925360575261</v>
      </c>
      <c r="H93" s="1">
        <f>18/12+0.5%*D93/12</f>
        <v>81.751321029278827</v>
      </c>
      <c r="I93" s="1">
        <f>(VLOOKUP(E93,'StashAway Pricing'!$A$2:$C$8,3,TRUE)+VLOOKUP(E93,'StashAway Pricing'!$A$2:$C$8,2,TRUE)*(E93-VLOOKUP(E93,'StashAway Pricing'!$A$2:$C$8,1,TRUE)))/12</f>
        <v>94.45822605830439</v>
      </c>
      <c r="J93" s="5">
        <f>F93+J92</f>
        <v>11812.921636632926</v>
      </c>
      <c r="K93" s="5">
        <f t="shared" si="18"/>
        <v>3421.8803869036869</v>
      </c>
      <c r="L93" s="5">
        <f t="shared" si="19"/>
        <v>3174.9486365083571</v>
      </c>
      <c r="M93" s="5">
        <f t="shared" si="20"/>
        <v>3959.2367382241614</v>
      </c>
    </row>
    <row r="94" spans="1:13" x14ac:dyDescent="0.25">
      <c r="A94">
        <f t="shared" si="13"/>
        <v>81</v>
      </c>
      <c r="B94" s="5">
        <f t="shared" si="14"/>
        <v>185625.84327326517</v>
      </c>
      <c r="C94" s="5">
        <f t="shared" si="15"/>
        <v>195159.49604434692</v>
      </c>
      <c r="D94" s="5">
        <f t="shared" si="16"/>
        <v>195484.43500159122</v>
      </c>
      <c r="E94" s="5">
        <f t="shared" si="17"/>
        <v>194563.78302657185</v>
      </c>
      <c r="F94" s="24">
        <f t="shared" si="11"/>
        <v>309.37640545544195</v>
      </c>
      <c r="G94" s="1">
        <f t="shared" si="12"/>
        <v>81.316456685144558</v>
      </c>
      <c r="H94" s="1">
        <f>18/12+0.5%*D94/12</f>
        <v>82.951847917329673</v>
      </c>
      <c r="I94" s="1">
        <f>(VLOOKUP(E94,'StashAway Pricing'!$A$2:$C$8,3,TRUE)+VLOOKUP(E94,'StashAway Pricing'!$A$2:$C$8,2,TRUE)*(E94-VLOOKUP(E94,'StashAway Pricing'!$A$2:$C$8,1,TRUE)))/12</f>
        <v>95.651576261071611</v>
      </c>
      <c r="J94" s="5">
        <f>F94+J93</f>
        <v>12122.298042088367</v>
      </c>
      <c r="K94" s="5">
        <f t="shared" si="18"/>
        <v>3503.1968435888316</v>
      </c>
      <c r="L94" s="5">
        <f t="shared" si="19"/>
        <v>3257.900484425687</v>
      </c>
      <c r="M94" s="5">
        <f t="shared" si="20"/>
        <v>4054.888314485233</v>
      </c>
    </row>
    <row r="95" spans="1:13" x14ac:dyDescent="0.25">
      <c r="A95">
        <f t="shared" si="13"/>
        <v>82</v>
      </c>
      <c r="B95" s="5">
        <f t="shared" si="14"/>
        <v>188244.59608417604</v>
      </c>
      <c r="C95" s="5">
        <f t="shared" si="15"/>
        <v>198053.9770678835</v>
      </c>
      <c r="D95" s="5">
        <f t="shared" si="16"/>
        <v>198378.90532868181</v>
      </c>
      <c r="E95" s="5">
        <f t="shared" si="17"/>
        <v>197440.95036544363</v>
      </c>
      <c r="F95" s="24">
        <f t="shared" si="11"/>
        <v>313.7409934736267</v>
      </c>
      <c r="G95" s="1">
        <f t="shared" si="12"/>
        <v>82.522490444951458</v>
      </c>
      <c r="H95" s="1">
        <f>18/12+0.5%*D95/12</f>
        <v>84.157877220284092</v>
      </c>
      <c r="I95" s="1">
        <f>(VLOOKUP(E95,'StashAway Pricing'!$A$2:$C$8,3,TRUE)+VLOOKUP(E95,'StashAway Pricing'!$A$2:$C$8,2,TRUE)*(E95-VLOOKUP(E95,'StashAway Pricing'!$A$2:$C$8,1,TRUE)))/12</f>
        <v>96.850395985601509</v>
      </c>
      <c r="J95" s="5">
        <f>F95+J94</f>
        <v>12436.039035561993</v>
      </c>
      <c r="K95" s="5">
        <f t="shared" si="18"/>
        <v>3585.7193340337831</v>
      </c>
      <c r="L95" s="5">
        <f t="shared" si="19"/>
        <v>3342.0583616459712</v>
      </c>
      <c r="M95" s="5">
        <f t="shared" si="20"/>
        <v>4151.7387104708341</v>
      </c>
    </row>
    <row r="96" spans="1:13" x14ac:dyDescent="0.25">
      <c r="A96">
        <f t="shared" si="13"/>
        <v>83</v>
      </c>
      <c r="B96" s="5">
        <f t="shared" si="14"/>
        <v>190872.07807112328</v>
      </c>
      <c r="C96" s="5">
        <f t="shared" si="15"/>
        <v>200961.72446277796</v>
      </c>
      <c r="D96" s="5">
        <f t="shared" si="16"/>
        <v>201286.64197810492</v>
      </c>
      <c r="E96" s="5">
        <f t="shared" si="17"/>
        <v>200331.30472128524</v>
      </c>
      <c r="F96" s="24">
        <f t="shared" si="11"/>
        <v>318.12013011853884</v>
      </c>
      <c r="G96" s="1">
        <f t="shared" si="12"/>
        <v>83.734051859490819</v>
      </c>
      <c r="H96" s="1">
        <f>18/12+0.5%*D96/12</f>
        <v>85.369434157543722</v>
      </c>
      <c r="I96" s="1">
        <f>(VLOOKUP(E96,'StashAway Pricing'!$A$2:$C$8,3,TRUE)+VLOOKUP(E96,'StashAway Pricing'!$A$2:$C$8,2,TRUE)*(E96-VLOOKUP(E96,'StashAway Pricing'!$A$2:$C$8,1,TRUE)))/12</f>
        <v>98.054710300535518</v>
      </c>
      <c r="J96" s="5">
        <f>F96+J95</f>
        <v>12754.159165680532</v>
      </c>
      <c r="K96" s="5">
        <f t="shared" si="18"/>
        <v>3669.4533858932737</v>
      </c>
      <c r="L96" s="5">
        <f t="shared" si="19"/>
        <v>3427.427795803515</v>
      </c>
      <c r="M96" s="5">
        <f t="shared" si="20"/>
        <v>4249.7934207713697</v>
      </c>
    </row>
    <row r="97" spans="1:13" x14ac:dyDescent="0.25">
      <c r="A97">
        <f t="shared" si="13"/>
        <v>84</v>
      </c>
      <c r="B97" s="5">
        <f t="shared" si="14"/>
        <v>193508.31833136035</v>
      </c>
      <c r="C97" s="5">
        <f t="shared" si="15"/>
        <v>203882.79903323232</v>
      </c>
      <c r="D97" s="5">
        <f t="shared" si="16"/>
        <v>204207.70575383789</v>
      </c>
      <c r="E97" s="5">
        <f t="shared" si="17"/>
        <v>203234.90653459111</v>
      </c>
      <c r="F97" s="24">
        <f t="shared" si="11"/>
        <v>322.51386388560059</v>
      </c>
      <c r="G97" s="1">
        <f t="shared" si="12"/>
        <v>84.951166263846801</v>
      </c>
      <c r="H97" s="1">
        <f>18/12+0.5%*D97/12</f>
        <v>86.58654406409913</v>
      </c>
      <c r="I97" s="1">
        <f>(VLOOKUP(E97,'StashAway Pricing'!$A$2:$C$8,3,TRUE)+VLOOKUP(E97,'StashAway Pricing'!$A$2:$C$8,2,TRUE)*(E97-VLOOKUP(E97,'StashAway Pricing'!$A$2:$C$8,1,TRUE)))/12</f>
        <v>99.264544389412961</v>
      </c>
      <c r="J97" s="5">
        <f>F97+J96</f>
        <v>13076.673029566133</v>
      </c>
      <c r="K97" s="5">
        <f t="shared" si="18"/>
        <v>3754.4045521571206</v>
      </c>
      <c r="L97" s="5">
        <f t="shared" si="19"/>
        <v>3514.0143398676141</v>
      </c>
      <c r="M97" s="5">
        <f t="shared" si="20"/>
        <v>4349.0579651607823</v>
      </c>
    </row>
    <row r="98" spans="1:13" x14ac:dyDescent="0.25">
      <c r="A98">
        <f t="shared" si="13"/>
        <v>85</v>
      </c>
      <c r="B98" s="5">
        <f t="shared" si="14"/>
        <v>196153.34605913152</v>
      </c>
      <c r="C98" s="5">
        <f t="shared" si="15"/>
        <v>206817.26186213462</v>
      </c>
      <c r="D98" s="5">
        <f t="shared" si="16"/>
        <v>207142.15773854294</v>
      </c>
      <c r="E98" s="5">
        <f t="shared" si="17"/>
        <v>206151.81652287464</v>
      </c>
      <c r="F98" s="24">
        <f t="shared" si="11"/>
        <v>326.92224343188587</v>
      </c>
      <c r="G98" s="1">
        <f t="shared" si="12"/>
        <v>86.173859109222761</v>
      </c>
      <c r="H98" s="1">
        <f>18/12+0.5%*D98/12</f>
        <v>87.809232391059552</v>
      </c>
      <c r="I98" s="1">
        <f>(VLOOKUP(E98,'StashAway Pricing'!$A$2:$C$8,3,TRUE)+VLOOKUP(E98,'StashAway Pricing'!$A$2:$C$8,2,TRUE)*(E98-VLOOKUP(E98,'StashAway Pricing'!$A$2:$C$8,1,TRUE)))/12</f>
        <v>100.47992355119777</v>
      </c>
      <c r="J98" s="5">
        <f>F98+J97</f>
        <v>13403.595272998018</v>
      </c>
      <c r="K98" s="5">
        <f t="shared" si="18"/>
        <v>3840.5784112663432</v>
      </c>
      <c r="L98" s="5">
        <f t="shared" si="19"/>
        <v>3601.8235722586737</v>
      </c>
      <c r="M98" s="5">
        <f t="shared" si="20"/>
        <v>4449.5378887119805</v>
      </c>
    </row>
    <row r="99" spans="1:13" x14ac:dyDescent="0.25">
      <c r="A99">
        <f t="shared" si="13"/>
        <v>86</v>
      </c>
      <c r="B99" s="5">
        <f t="shared" si="14"/>
        <v>198807.19054599528</v>
      </c>
      <c r="C99" s="5">
        <f t="shared" si="15"/>
        <v>209765.17431233605</v>
      </c>
      <c r="D99" s="5">
        <f t="shared" si="16"/>
        <v>210090.05929484457</v>
      </c>
      <c r="E99" s="5">
        <f t="shared" si="17"/>
        <v>209082.09568193779</v>
      </c>
      <c r="F99" s="24">
        <f t="shared" si="11"/>
        <v>331.34531757665883</v>
      </c>
      <c r="G99" s="1">
        <f t="shared" si="12"/>
        <v>87.402155963473362</v>
      </c>
      <c r="H99" s="1">
        <f>18/12+0.5%*D99/12</f>
        <v>89.037524706185238</v>
      </c>
      <c r="I99" s="1">
        <f>(VLOOKUP(E99,'StashAway Pricing'!$A$2:$C$8,3,TRUE)+VLOOKUP(E99,'StashAway Pricing'!$A$2:$C$8,2,TRUE)*(E99-VLOOKUP(E99,'StashAway Pricing'!$A$2:$C$8,1,TRUE)))/12</f>
        <v>101.70087320080741</v>
      </c>
      <c r="J99" s="5">
        <f>F99+J98</f>
        <v>13734.940590574677</v>
      </c>
      <c r="K99" s="5">
        <f t="shared" si="18"/>
        <v>3927.9805672298166</v>
      </c>
      <c r="L99" s="5">
        <f t="shared" si="19"/>
        <v>3690.8610969648589</v>
      </c>
      <c r="M99" s="5">
        <f t="shared" si="20"/>
        <v>4551.2387619127876</v>
      </c>
    </row>
    <row r="100" spans="1:13" x14ac:dyDescent="0.25">
      <c r="A100">
        <f t="shared" si="13"/>
        <v>87</v>
      </c>
      <c r="B100" s="5">
        <f t="shared" si="14"/>
        <v>201469.88118114858</v>
      </c>
      <c r="C100" s="5">
        <f t="shared" si="15"/>
        <v>212726.59802793423</v>
      </c>
      <c r="D100" s="5">
        <f t="shared" si="16"/>
        <v>213051.47206661259</v>
      </c>
      <c r="E100" s="5">
        <f t="shared" si="17"/>
        <v>212025.80528714665</v>
      </c>
      <c r="F100" s="24">
        <f t="shared" si="11"/>
        <v>335.78313530191434</v>
      </c>
      <c r="G100" s="1">
        <f t="shared" si="12"/>
        <v>88.636082511639259</v>
      </c>
      <c r="H100" s="1">
        <f>18/12+0.5%*D100/12</f>
        <v>90.271446694421911</v>
      </c>
      <c r="I100" s="1">
        <f>(VLOOKUP(E100,'StashAway Pricing'!$A$2:$C$8,3,TRUE)+VLOOKUP(E100,'StashAway Pricing'!$A$2:$C$8,2,TRUE)*(E100-VLOOKUP(E100,'StashAway Pricing'!$A$2:$C$8,1,TRUE)))/12</f>
        <v>102.92741886964444</v>
      </c>
      <c r="J100" s="5">
        <f>F100+J99</f>
        <v>14070.723725876591</v>
      </c>
      <c r="K100" s="5">
        <f t="shared" si="18"/>
        <v>4016.6166497414561</v>
      </c>
      <c r="L100" s="5">
        <f t="shared" si="19"/>
        <v>3781.1325436592806</v>
      </c>
      <c r="M100" s="5">
        <f t="shared" si="20"/>
        <v>4654.1661807824321</v>
      </c>
    </row>
    <row r="101" spans="1:13" x14ac:dyDescent="0.25">
      <c r="A101">
        <f t="shared" si="13"/>
        <v>88</v>
      </c>
      <c r="B101" s="5">
        <f t="shared" si="14"/>
        <v>204141.44745175238</v>
      </c>
      <c r="C101" s="5">
        <f t="shared" si="15"/>
        <v>215701.59493556226</v>
      </c>
      <c r="D101" s="5">
        <f t="shared" si="16"/>
        <v>216026.45798025123</v>
      </c>
      <c r="E101" s="5">
        <f t="shared" si="17"/>
        <v>214983.00689471271</v>
      </c>
      <c r="F101" s="24">
        <f t="shared" si="11"/>
        <v>340.23574575292065</v>
      </c>
      <c r="G101" s="1">
        <f t="shared" si="12"/>
        <v>89.875664556484267</v>
      </c>
      <c r="H101" s="1">
        <f>18/12+0.5%*D101/12</f>
        <v>91.511024158438019</v>
      </c>
      <c r="I101" s="1">
        <f>(VLOOKUP(E101,'StashAway Pricing'!$A$2:$C$8,3,TRUE)+VLOOKUP(E101,'StashAway Pricing'!$A$2:$C$8,2,TRUE)*(E101-VLOOKUP(E101,'StashAway Pricing'!$A$2:$C$8,1,TRUE)))/12</f>
        <v>104.1595862061303</v>
      </c>
      <c r="J101" s="5">
        <f>F101+J100</f>
        <v>14410.959471629512</v>
      </c>
      <c r="K101" s="5">
        <f t="shared" si="18"/>
        <v>4106.4923142979405</v>
      </c>
      <c r="L101" s="5">
        <f t="shared" si="19"/>
        <v>3872.6435678177186</v>
      </c>
      <c r="M101" s="5">
        <f t="shared" si="20"/>
        <v>4758.3257669885625</v>
      </c>
    </row>
    <row r="102" spans="1:13" x14ac:dyDescent="0.25">
      <c r="A102">
        <f t="shared" si="13"/>
        <v>89</v>
      </c>
      <c r="B102" s="5">
        <f t="shared" si="14"/>
        <v>206821.91894325818</v>
      </c>
      <c r="C102" s="5">
        <f t="shared" si="15"/>
        <v>218690.22724568355</v>
      </c>
      <c r="D102" s="5">
        <f t="shared" si="16"/>
        <v>219015.07924599401</v>
      </c>
      <c r="E102" s="5">
        <f t="shared" si="17"/>
        <v>217953.76234298013</v>
      </c>
      <c r="F102" s="24">
        <f t="shared" si="11"/>
        <v>344.70319823876366</v>
      </c>
      <c r="G102" s="1">
        <f t="shared" si="12"/>
        <v>91.120928019034807</v>
      </c>
      <c r="H102" s="1">
        <f>18/12+0.5%*D102/12</f>
        <v>92.756283019164172</v>
      </c>
      <c r="I102" s="1">
        <f>(VLOOKUP(E102,'StashAway Pricing'!$A$2:$C$8,3,TRUE)+VLOOKUP(E102,'StashAway Pricing'!$A$2:$C$8,2,TRUE)*(E102-VLOOKUP(E102,'StashAway Pricing'!$A$2:$C$8,1,TRUE)))/12</f>
        <v>105.39740097624173</v>
      </c>
      <c r="J102" s="5">
        <f>F102+J101</f>
        <v>14755.662669868276</v>
      </c>
      <c r="K102" s="5">
        <f t="shared" si="18"/>
        <v>4197.6132423169756</v>
      </c>
      <c r="L102" s="5">
        <f t="shared" si="19"/>
        <v>3965.3998508368827</v>
      </c>
      <c r="M102" s="5">
        <f t="shared" si="20"/>
        <v>4863.7231679648039</v>
      </c>
    </row>
    <row r="103" spans="1:13" x14ac:dyDescent="0.25">
      <c r="A103">
        <f t="shared" si="13"/>
        <v>90</v>
      </c>
      <c r="B103" s="5">
        <f t="shared" si="14"/>
        <v>209511.32533973569</v>
      </c>
      <c r="C103" s="5">
        <f t="shared" si="15"/>
        <v>221692.55745389292</v>
      </c>
      <c r="D103" s="5">
        <f t="shared" si="16"/>
        <v>222017.39835920479</v>
      </c>
      <c r="E103" s="5">
        <f t="shared" si="17"/>
        <v>220938.13375371875</v>
      </c>
      <c r="F103" s="24">
        <f t="shared" si="11"/>
        <v>349.18554223289283</v>
      </c>
      <c r="G103" s="1">
        <f t="shared" si="12"/>
        <v>92.371898939122048</v>
      </c>
      <c r="H103" s="1">
        <f>18/12+0.5%*D103/12</f>
        <v>94.007249316335333</v>
      </c>
      <c r="I103" s="1">
        <f>(VLOOKUP(E103,'StashAway Pricing'!$A$2:$C$8,3,TRUE)+VLOOKUP(E103,'StashAway Pricing'!$A$2:$C$8,2,TRUE)*(E103-VLOOKUP(E103,'StashAway Pricing'!$A$2:$C$8,1,TRUE)))/12</f>
        <v>106.64088906404947</v>
      </c>
      <c r="J103" s="5">
        <f>F103+J102</f>
        <v>15104.848212101169</v>
      </c>
      <c r="K103" s="5">
        <f t="shared" si="18"/>
        <v>4289.9851412560974</v>
      </c>
      <c r="L103" s="5">
        <f t="shared" si="19"/>
        <v>4059.4071001532179</v>
      </c>
      <c r="M103" s="5">
        <f t="shared" si="20"/>
        <v>4970.3640570288535</v>
      </c>
    </row>
    <row r="104" spans="1:13" x14ac:dyDescent="0.25">
      <c r="A104">
        <f t="shared" si="13"/>
        <v>91</v>
      </c>
      <c r="B104" s="5">
        <f t="shared" si="14"/>
        <v>212209.69642420145</v>
      </c>
      <c r="C104" s="5">
        <f t="shared" si="15"/>
        <v>224708.64834222323</v>
      </c>
      <c r="D104" s="5">
        <f t="shared" si="16"/>
        <v>225033.47810168445</v>
      </c>
      <c r="E104" s="5">
        <f t="shared" si="17"/>
        <v>223936.18353342326</v>
      </c>
      <c r="F104" s="24">
        <f t="shared" si="11"/>
        <v>353.68282737366911</v>
      </c>
      <c r="G104" s="1">
        <f t="shared" si="12"/>
        <v>93.628603475926354</v>
      </c>
      <c r="H104" s="1">
        <f>18/12+0.5%*D104/12</f>
        <v>95.263949209035204</v>
      </c>
      <c r="I104" s="1">
        <f>(VLOOKUP(E104,'StashAway Pricing'!$A$2:$C$8,3,TRUE)+VLOOKUP(E104,'StashAway Pricing'!$A$2:$C$8,2,TRUE)*(E104-VLOOKUP(E104,'StashAway Pricing'!$A$2:$C$8,1,TRUE)))/12</f>
        <v>107.89007647225969</v>
      </c>
      <c r="J104" s="5">
        <f>F104+J103</f>
        <v>15458.531039474838</v>
      </c>
      <c r="K104" s="5">
        <f t="shared" si="18"/>
        <v>4383.6137447320234</v>
      </c>
      <c r="L104" s="5">
        <f t="shared" si="19"/>
        <v>4154.6710493622531</v>
      </c>
      <c r="M104" s="5">
        <f t="shared" si="20"/>
        <v>5078.2541335011128</v>
      </c>
    </row>
    <row r="105" spans="1:13" x14ac:dyDescent="0.25">
      <c r="A105">
        <f t="shared" si="13"/>
        <v>92</v>
      </c>
      <c r="B105" s="5">
        <f t="shared" si="14"/>
        <v>214917.06207894877</v>
      </c>
      <c r="C105" s="5">
        <f t="shared" si="15"/>
        <v>227738.5629804584</v>
      </c>
      <c r="D105" s="5">
        <f t="shared" si="16"/>
        <v>228063.38154298381</v>
      </c>
      <c r="E105" s="5">
        <f t="shared" si="17"/>
        <v>226947.97437461809</v>
      </c>
      <c r="F105" s="24">
        <f t="shared" si="11"/>
        <v>358.19510346491461</v>
      </c>
      <c r="G105" s="1">
        <f t="shared" si="12"/>
        <v>94.891067908524334</v>
      </c>
      <c r="H105" s="1">
        <f>18/12+0.5%*D105/12</f>
        <v>96.52640897624326</v>
      </c>
      <c r="I105" s="1">
        <f>(VLOOKUP(E105,'StashAway Pricing'!$A$2:$C$8,3,TRUE)+VLOOKUP(E105,'StashAway Pricing'!$A$2:$C$8,2,TRUE)*(E105-VLOOKUP(E105,'StashAway Pricing'!$A$2:$C$8,1,TRUE)))/12</f>
        <v>109.14498932275755</v>
      </c>
      <c r="J105" s="5">
        <f>F105+J104</f>
        <v>15816.726142939751</v>
      </c>
      <c r="K105" s="5">
        <f t="shared" si="18"/>
        <v>4478.5048126405482</v>
      </c>
      <c r="L105" s="5">
        <f t="shared" si="19"/>
        <v>4251.1974583384963</v>
      </c>
      <c r="M105" s="5">
        <f t="shared" si="20"/>
        <v>5187.3991228238701</v>
      </c>
    </row>
    <row r="106" spans="1:13" x14ac:dyDescent="0.25">
      <c r="A106">
        <f t="shared" si="13"/>
        <v>93</v>
      </c>
      <c r="B106" s="5">
        <f t="shared" si="14"/>
        <v>217633.45228587859</v>
      </c>
      <c r="C106" s="5">
        <f t="shared" si="15"/>
        <v>230782.36472745214</v>
      </c>
      <c r="D106" s="5">
        <f t="shared" si="16"/>
        <v>231107.17204172249</v>
      </c>
      <c r="E106" s="5">
        <f t="shared" si="17"/>
        <v>229973.56925716839</v>
      </c>
      <c r="F106" s="24">
        <f t="shared" si="11"/>
        <v>362.72242047646432</v>
      </c>
      <c r="G106" s="1">
        <f t="shared" si="12"/>
        <v>96.1593186364384</v>
      </c>
      <c r="H106" s="1">
        <f>18/12+0.5%*D106/12</f>
        <v>97.794655017384358</v>
      </c>
      <c r="I106" s="1">
        <f>(VLOOKUP(E106,'StashAway Pricing'!$A$2:$C$8,3,TRUE)+VLOOKUP(E106,'StashAway Pricing'!$A$2:$C$8,2,TRUE)*(E106-VLOOKUP(E106,'StashAway Pricing'!$A$2:$C$8,1,TRUE)))/12</f>
        <v>110.4056538571535</v>
      </c>
      <c r="J106" s="5">
        <f>F106+J105</f>
        <v>16179.448563416216</v>
      </c>
      <c r="K106" s="5">
        <f t="shared" si="18"/>
        <v>4574.6641312769862</v>
      </c>
      <c r="L106" s="5">
        <f t="shared" si="19"/>
        <v>4348.992113355881</v>
      </c>
      <c r="M106" s="5">
        <f t="shared" si="20"/>
        <v>5297.8047766810232</v>
      </c>
    </row>
    <row r="107" spans="1:13" x14ac:dyDescent="0.25">
      <c r="A107">
        <f t="shared" si="13"/>
        <v>94</v>
      </c>
      <c r="B107" s="5">
        <f t="shared" si="14"/>
        <v>220358.89712683149</v>
      </c>
      <c r="C107" s="5">
        <f t="shared" si="15"/>
        <v>233840.11723245293</v>
      </c>
      <c r="D107" s="5">
        <f t="shared" si="16"/>
        <v>234164.9132469137</v>
      </c>
      <c r="E107" s="5">
        <f t="shared" si="17"/>
        <v>233013.03144959704</v>
      </c>
      <c r="F107" s="24">
        <f t="shared" si="11"/>
        <v>367.26482854471919</v>
      </c>
      <c r="G107" s="1">
        <f t="shared" si="12"/>
        <v>97.43338218018873</v>
      </c>
      <c r="H107" s="1">
        <f>18/12+0.5%*D107/12</f>
        <v>99.068713852880705</v>
      </c>
      <c r="I107" s="1">
        <f>(VLOOKUP(E107,'StashAway Pricing'!$A$2:$C$8,3,TRUE)+VLOOKUP(E107,'StashAway Pricing'!$A$2:$C$8,2,TRUE)*(E107-VLOOKUP(E107,'StashAway Pricing'!$A$2:$C$8,1,TRUE)))/12</f>
        <v>111.67209643733209</v>
      </c>
      <c r="J107" s="5">
        <f>F107+J106</f>
        <v>16546.713391960933</v>
      </c>
      <c r="K107" s="5">
        <f t="shared" si="18"/>
        <v>4672.0975134571745</v>
      </c>
      <c r="L107" s="5">
        <f t="shared" si="19"/>
        <v>4448.060827208762</v>
      </c>
      <c r="M107" s="5">
        <f t="shared" si="20"/>
        <v>5409.4768731183549</v>
      </c>
    </row>
    <row r="108" spans="1:13" x14ac:dyDescent="0.25">
      <c r="A108">
        <f t="shared" si="13"/>
        <v>95</v>
      </c>
      <c r="B108" s="5">
        <f t="shared" si="14"/>
        <v>223093.42678392091</v>
      </c>
      <c r="C108" s="5">
        <f t="shared" si="15"/>
        <v>236911.88443643498</v>
      </c>
      <c r="D108" s="5">
        <f t="shared" si="16"/>
        <v>237236.66909929537</v>
      </c>
      <c r="E108" s="5">
        <f t="shared" si="17"/>
        <v>236066.42451040767</v>
      </c>
      <c r="F108" s="24">
        <f t="shared" si="11"/>
        <v>371.82237797320153</v>
      </c>
      <c r="G108" s="1">
        <f t="shared" si="12"/>
        <v>98.713285181847922</v>
      </c>
      <c r="H108" s="1">
        <f>18/12+0.5%*D108/12</f>
        <v>100.34861212470641</v>
      </c>
      <c r="I108" s="1">
        <f>(VLOOKUP(E108,'StashAway Pricing'!$A$2:$C$8,3,TRUE)+VLOOKUP(E108,'StashAway Pricing'!$A$2:$C$8,2,TRUE)*(E108-VLOOKUP(E108,'StashAway Pricing'!$A$2:$C$8,1,TRUE)))/12</f>
        <v>112.94434354600321</v>
      </c>
      <c r="J108" s="5">
        <f>F108+J107</f>
        <v>16918.535769934133</v>
      </c>
      <c r="K108" s="5">
        <f t="shared" si="18"/>
        <v>4770.8107986390223</v>
      </c>
      <c r="L108" s="5">
        <f t="shared" si="19"/>
        <v>4548.4094393334681</v>
      </c>
      <c r="M108" s="5">
        <f t="shared" si="20"/>
        <v>5522.4212166643583</v>
      </c>
    </row>
    <row r="109" spans="1:13" x14ac:dyDescent="0.25">
      <c r="A109">
        <f t="shared" si="13"/>
        <v>96</v>
      </c>
      <c r="B109" s="5">
        <f t="shared" si="14"/>
        <v>225837.07153986729</v>
      </c>
      <c r="C109" s="5">
        <f t="shared" si="15"/>
        <v>239997.73057343528</v>
      </c>
      <c r="D109" s="5">
        <f t="shared" si="16"/>
        <v>240322.50383266711</v>
      </c>
      <c r="E109" s="5">
        <f t="shared" si="17"/>
        <v>239133.81228941368</v>
      </c>
      <c r="F109" s="24">
        <f t="shared" si="11"/>
        <v>376.39511923311215</v>
      </c>
      <c r="G109" s="1">
        <f t="shared" si="12"/>
        <v>99.999054405598031</v>
      </c>
      <c r="H109" s="1">
        <f>18/12+0.5%*D109/12</f>
        <v>101.63437659694462</v>
      </c>
      <c r="I109" s="1">
        <f>(VLOOKUP(E109,'StashAway Pricing'!$A$2:$C$8,3,TRUE)+VLOOKUP(E109,'StashAway Pricing'!$A$2:$C$8,2,TRUE)*(E109-VLOOKUP(E109,'StashAway Pricing'!$A$2:$C$8,1,TRUE)))/12</f>
        <v>114.22242178725571</v>
      </c>
      <c r="J109" s="5">
        <f>F109+J108</f>
        <v>17294.930889167244</v>
      </c>
      <c r="K109" s="5">
        <f t="shared" si="18"/>
        <v>4870.8098530446205</v>
      </c>
      <c r="L109" s="5">
        <f t="shared" si="19"/>
        <v>4650.0438159304131</v>
      </c>
      <c r="M109" s="5">
        <f t="shared" si="20"/>
        <v>5636.6436384516137</v>
      </c>
    </row>
    <row r="110" spans="1:13" x14ac:dyDescent="0.25">
      <c r="A110">
        <f t="shared" si="13"/>
        <v>97</v>
      </c>
      <c r="B110" s="5">
        <f t="shared" si="14"/>
        <v>228589.86177833349</v>
      </c>
      <c r="C110" s="5">
        <f t="shared" si="15"/>
        <v>243097.72017189683</v>
      </c>
      <c r="D110" s="5">
        <f t="shared" si="16"/>
        <v>243422.48197523347</v>
      </c>
      <c r="E110" s="5">
        <f t="shared" si="17"/>
        <v>242215.25892907349</v>
      </c>
      <c r="F110" s="24">
        <f t="shared" si="11"/>
        <v>380.98310296388917</v>
      </c>
      <c r="G110" s="1">
        <f t="shared" si="12"/>
        <v>101.29071673829036</v>
      </c>
      <c r="H110" s="1">
        <f>18/12+0.5%*D110/12</f>
        <v>102.92603415634728</v>
      </c>
      <c r="I110" s="1">
        <f>(VLOOKUP(E110,'StashAway Pricing'!$A$2:$C$8,3,TRUE)+VLOOKUP(E110,'StashAway Pricing'!$A$2:$C$8,2,TRUE)*(E110-VLOOKUP(E110,'StashAway Pricing'!$A$2:$C$8,1,TRUE)))/12</f>
        <v>115.50635788711395</v>
      </c>
      <c r="J110" s="5">
        <f>F110+J109</f>
        <v>17675.913992131133</v>
      </c>
      <c r="K110" s="5">
        <f t="shared" si="18"/>
        <v>4972.1005697829105</v>
      </c>
      <c r="L110" s="5">
        <f t="shared" si="19"/>
        <v>4752.9698500867607</v>
      </c>
      <c r="M110" s="5">
        <f t="shared" si="20"/>
        <v>5752.1499963387278</v>
      </c>
    </row>
    <row r="111" spans="1:13" x14ac:dyDescent="0.25">
      <c r="A111">
        <f t="shared" si="13"/>
        <v>98</v>
      </c>
      <c r="B111" s="5">
        <f t="shared" si="14"/>
        <v>231351.82798426124</v>
      </c>
      <c r="C111" s="5">
        <f t="shared" si="15"/>
        <v>246211.91805601798</v>
      </c>
      <c r="D111" s="5">
        <f t="shared" si="16"/>
        <v>246536.66835095326</v>
      </c>
      <c r="E111" s="5">
        <f t="shared" si="17"/>
        <v>245310.82886583172</v>
      </c>
      <c r="F111" s="24">
        <f t="shared" si="11"/>
        <v>385.58637997376877</v>
      </c>
      <c r="G111" s="1">
        <f t="shared" si="12"/>
        <v>102.58829919000749</v>
      </c>
      <c r="H111" s="1">
        <f>18/12+0.5%*D111/12</f>
        <v>104.2236118128972</v>
      </c>
      <c r="I111" s="1">
        <f>(VLOOKUP(E111,'StashAway Pricing'!$A$2:$C$8,3,TRUE)+VLOOKUP(E111,'StashAway Pricing'!$A$2:$C$8,2,TRUE)*(E111-VLOOKUP(E111,'StashAway Pricing'!$A$2:$C$8,1,TRUE)))/12</f>
        <v>116.79617869409655</v>
      </c>
      <c r="J111" s="5">
        <f>F111+J110</f>
        <v>18061.5003721049</v>
      </c>
      <c r="K111" s="5">
        <f t="shared" si="18"/>
        <v>5074.6888689729176</v>
      </c>
      <c r="L111" s="5">
        <f t="shared" si="19"/>
        <v>4857.1934618996584</v>
      </c>
      <c r="M111" s="5">
        <f t="shared" si="20"/>
        <v>5868.9461750328246</v>
      </c>
    </row>
    <row r="112" spans="1:13" x14ac:dyDescent="0.25">
      <c r="A112">
        <f t="shared" si="13"/>
        <v>99</v>
      </c>
      <c r="B112" s="5">
        <f t="shared" si="14"/>
        <v>234123.00074420875</v>
      </c>
      <c r="C112" s="5">
        <f t="shared" si="15"/>
        <v>249340.38934710802</v>
      </c>
      <c r="D112" s="5">
        <f t="shared" si="16"/>
        <v>249665.12808089511</v>
      </c>
      <c r="E112" s="5">
        <f t="shared" si="17"/>
        <v>248420.58683146676</v>
      </c>
      <c r="F112" s="24">
        <f t="shared" si="11"/>
        <v>390.20500124034794</v>
      </c>
      <c r="G112" s="1">
        <f t="shared" si="12"/>
        <v>103.89182889462835</v>
      </c>
      <c r="H112" s="1">
        <f>18/12+0.5%*D112/12</f>
        <v>105.52713670037296</v>
      </c>
      <c r="I112" s="1">
        <f>(VLOOKUP(E112,'StashAway Pricing'!$A$2:$C$8,3,TRUE)+VLOOKUP(E112,'StashAway Pricing'!$A$2:$C$8,2,TRUE)*(E112-VLOOKUP(E112,'StashAway Pricing'!$A$2:$C$8,1,TRUE)))/12</f>
        <v>118.09191117977782</v>
      </c>
      <c r="J112" s="5">
        <f>F112+J111</f>
        <v>18451.705373345249</v>
      </c>
      <c r="K112" s="5">
        <f t="shared" si="18"/>
        <v>5178.5806978675455</v>
      </c>
      <c r="L112" s="5">
        <f t="shared" si="19"/>
        <v>4962.7205986000317</v>
      </c>
      <c r="M112" s="5">
        <f t="shared" si="20"/>
        <v>5987.0380862126021</v>
      </c>
    </row>
    <row r="113" spans="1:13" x14ac:dyDescent="0.25">
      <c r="A113">
        <f t="shared" si="13"/>
        <v>100</v>
      </c>
      <c r="B113" s="5">
        <f t="shared" si="14"/>
        <v>236903.41074668945</v>
      </c>
      <c r="C113" s="5">
        <f t="shared" si="15"/>
        <v>252483.19946494894</v>
      </c>
      <c r="D113" s="5">
        <f t="shared" si="16"/>
        <v>252807.92658459919</v>
      </c>
      <c r="E113" s="5">
        <f t="shared" si="17"/>
        <v>251544.59785444429</v>
      </c>
      <c r="F113" s="24">
        <f t="shared" si="11"/>
        <v>394.83901791114909</v>
      </c>
      <c r="G113" s="1">
        <f t="shared" si="12"/>
        <v>105.2013331103954</v>
      </c>
      <c r="H113" s="1">
        <f>18/12+0.5%*D113/12</f>
        <v>106.83663607691632</v>
      </c>
      <c r="I113" s="1">
        <f>(VLOOKUP(E113,'StashAway Pricing'!$A$2:$C$8,3,TRUE)+VLOOKUP(E113,'StashAway Pricing'!$A$2:$C$8,2,TRUE)*(E113-VLOOKUP(E113,'StashAway Pricing'!$A$2:$C$8,1,TRUE)))/12</f>
        <v>119.26486595148144</v>
      </c>
      <c r="J113" s="5">
        <f>F113+J112</f>
        <v>18846.544391256397</v>
      </c>
      <c r="K113" s="5">
        <f t="shared" si="18"/>
        <v>5283.7820309779408</v>
      </c>
      <c r="L113" s="5">
        <f t="shared" si="19"/>
        <v>5069.5572346769477</v>
      </c>
      <c r="M113" s="5">
        <f t="shared" si="20"/>
        <v>6106.3029521640838</v>
      </c>
    </row>
    <row r="114" spans="1:13" x14ac:dyDescent="0.25">
      <c r="A114">
        <f t="shared" si="13"/>
        <v>101</v>
      </c>
      <c r="B114" s="5">
        <f t="shared" si="14"/>
        <v>239693.08878251174</v>
      </c>
      <c r="C114" s="5">
        <f t="shared" si="15"/>
        <v>255640.41412916325</v>
      </c>
      <c r="D114" s="5">
        <f t="shared" si="16"/>
        <v>255965.12958144525</v>
      </c>
      <c r="E114" s="5">
        <f t="shared" si="17"/>
        <v>254683.05597776501</v>
      </c>
      <c r="F114" s="24">
        <f t="shared" si="11"/>
        <v>399.48848130418622</v>
      </c>
      <c r="G114" s="1">
        <f t="shared" si="12"/>
        <v>106.5168392204847</v>
      </c>
      <c r="H114" s="1">
        <f>18/12+0.5%*D114/12</f>
        <v>108.1521373256022</v>
      </c>
      <c r="I114" s="1">
        <f>(VLOOKUP(E114,'StashAway Pricing'!$A$2:$C$8,3,TRUE)+VLOOKUP(E114,'StashAway Pricing'!$A$2:$C$8,2,TRUE)*(E114-VLOOKUP(E114,'StashAway Pricing'!$A$2:$C$8,1,TRUE)))/12</f>
        <v>120.311018659255</v>
      </c>
      <c r="J114" s="5">
        <f>F114+J113</f>
        <v>19246.032872560583</v>
      </c>
      <c r="K114" s="5">
        <f t="shared" si="18"/>
        <v>5390.2988701984259</v>
      </c>
      <c r="L114" s="5">
        <f t="shared" si="19"/>
        <v>5177.7093720025496</v>
      </c>
      <c r="M114" s="5">
        <f t="shared" si="20"/>
        <v>6226.6139708233386</v>
      </c>
    </row>
    <row r="115" spans="1:13" x14ac:dyDescent="0.25">
      <c r="A115">
        <f t="shared" si="13"/>
        <v>102</v>
      </c>
      <c r="B115" s="5">
        <f t="shared" si="14"/>
        <v>242492.06574512011</v>
      </c>
      <c r="C115" s="5">
        <f t="shared" si="15"/>
        <v>258812.09936058856</v>
      </c>
      <c r="D115" s="5">
        <f t="shared" si="16"/>
        <v>259136.80309202682</v>
      </c>
      <c r="E115" s="5">
        <f t="shared" si="17"/>
        <v>257836.16023899455</v>
      </c>
      <c r="F115" s="24">
        <f t="shared" si="11"/>
        <v>404.15344290853358</v>
      </c>
      <c r="G115" s="1">
        <f t="shared" si="12"/>
        <v>107.83837473357858</v>
      </c>
      <c r="H115" s="1">
        <f>18/12+0.5%*D115/12</f>
        <v>109.47366795501118</v>
      </c>
      <c r="I115" s="1">
        <f>(VLOOKUP(E115,'StashAway Pricing'!$A$2:$C$8,3,TRUE)+VLOOKUP(E115,'StashAway Pricing'!$A$2:$C$8,2,TRUE)*(E115-VLOOKUP(E115,'StashAway Pricing'!$A$2:$C$8,1,TRUE)))/12</f>
        <v>121.36205341299818</v>
      </c>
      <c r="J115" s="5">
        <f>F115+J114</f>
        <v>19650.186315469116</v>
      </c>
      <c r="K115" s="5">
        <f t="shared" si="18"/>
        <v>5498.1372449320043</v>
      </c>
      <c r="L115" s="5">
        <f t="shared" si="19"/>
        <v>5287.183039957561</v>
      </c>
      <c r="M115" s="5">
        <f t="shared" si="20"/>
        <v>6347.9760242363363</v>
      </c>
    </row>
    <row r="116" spans="1:13" x14ac:dyDescent="0.25">
      <c r="A116">
        <f t="shared" si="13"/>
        <v>103</v>
      </c>
      <c r="B116" s="5">
        <f t="shared" si="14"/>
        <v>245300.37263093714</v>
      </c>
      <c r="C116" s="5">
        <f t="shared" si="15"/>
        <v>261998.32148265789</v>
      </c>
      <c r="D116" s="5">
        <f t="shared" si="16"/>
        <v>262323.0134395319</v>
      </c>
      <c r="E116" s="5">
        <f t="shared" si="17"/>
        <v>261003.97898677649</v>
      </c>
      <c r="F116" s="24">
        <f t="shared" si="11"/>
        <v>408.83395438489521</v>
      </c>
      <c r="G116" s="1">
        <f t="shared" si="12"/>
        <v>109.1659672844408</v>
      </c>
      <c r="H116" s="1">
        <f>18/12+0.5%*D116/12</f>
        <v>110.80125559980496</v>
      </c>
      <c r="I116" s="1">
        <f>(VLOOKUP(E116,'StashAway Pricing'!$A$2:$C$8,3,TRUE)+VLOOKUP(E116,'StashAway Pricing'!$A$2:$C$8,2,TRUE)*(E116-VLOOKUP(E116,'StashAway Pricing'!$A$2:$C$8,1,TRUE)))/12</f>
        <v>122.41799299559216</v>
      </c>
      <c r="J116" s="5">
        <f>F116+J115</f>
        <v>20059.020269854012</v>
      </c>
      <c r="K116" s="5">
        <f t="shared" si="18"/>
        <v>5607.303212216445</v>
      </c>
      <c r="L116" s="5">
        <f t="shared" si="19"/>
        <v>5397.9842955573658</v>
      </c>
      <c r="M116" s="5">
        <f t="shared" si="20"/>
        <v>6470.394017231929</v>
      </c>
    </row>
    <row r="117" spans="1:13" x14ac:dyDescent="0.25">
      <c r="A117">
        <f t="shared" si="13"/>
        <v>104</v>
      </c>
      <c r="B117" s="5">
        <f t="shared" si="14"/>
        <v>248118.04053970691</v>
      </c>
      <c r="C117" s="5">
        <f t="shared" si="15"/>
        <v>265199.14712278667</v>
      </c>
      <c r="D117" s="5">
        <f t="shared" si="16"/>
        <v>265523.82725112973</v>
      </c>
      <c r="E117" s="5">
        <f t="shared" si="17"/>
        <v>264186.58088871476</v>
      </c>
      <c r="F117" s="24">
        <f t="shared" si="11"/>
        <v>413.53006756617816</v>
      </c>
      <c r="G117" s="1">
        <f t="shared" si="12"/>
        <v>110.49964463449446</v>
      </c>
      <c r="H117" s="1">
        <f>18/12+0.5%*D117/12</f>
        <v>112.13492802130406</v>
      </c>
      <c r="I117" s="1">
        <f>(VLOOKUP(E117,'StashAway Pricing'!$A$2:$C$8,3,TRUE)+VLOOKUP(E117,'StashAway Pricing'!$A$2:$C$8,2,TRUE)*(E117-VLOOKUP(E117,'StashAway Pricing'!$A$2:$C$8,1,TRUE)))/12</f>
        <v>123.47886029623824</v>
      </c>
      <c r="J117" s="5">
        <f>F117+J116</f>
        <v>20472.550337420191</v>
      </c>
      <c r="K117" s="5">
        <f t="shared" si="18"/>
        <v>5717.8028568509399</v>
      </c>
      <c r="L117" s="5">
        <f t="shared" si="19"/>
        <v>5510.1192235786702</v>
      </c>
      <c r="M117" s="5">
        <f t="shared" si="20"/>
        <v>6593.872877528167</v>
      </c>
    </row>
    <row r="118" spans="1:13" x14ac:dyDescent="0.25">
      <c r="A118">
        <f t="shared" si="13"/>
        <v>105</v>
      </c>
      <c r="B118" s="5">
        <f t="shared" si="14"/>
        <v>250945.10067483925</v>
      </c>
      <c r="C118" s="5">
        <f t="shared" si="15"/>
        <v>268414.6432137661</v>
      </c>
      <c r="D118" s="5">
        <f t="shared" si="16"/>
        <v>268739.31145936408</v>
      </c>
      <c r="E118" s="5">
        <f t="shared" si="17"/>
        <v>267384.03493286204</v>
      </c>
      <c r="F118" s="24">
        <f t="shared" si="11"/>
        <v>418.2418344580654</v>
      </c>
      <c r="G118" s="1">
        <f t="shared" si="12"/>
        <v>111.83943467240255</v>
      </c>
      <c r="H118" s="1">
        <f>18/12+0.5%*D118/12</f>
        <v>113.47471310806837</v>
      </c>
      <c r="I118" s="1">
        <f>(VLOOKUP(E118,'StashAway Pricing'!$A$2:$C$8,3,TRUE)+VLOOKUP(E118,'StashAway Pricing'!$A$2:$C$8,2,TRUE)*(E118-VLOOKUP(E118,'StashAway Pricing'!$A$2:$C$8,1,TRUE)))/12</f>
        <v>124.54467831095401</v>
      </c>
      <c r="J118" s="5">
        <f>F118+J117</f>
        <v>20890.792171878256</v>
      </c>
      <c r="K118" s="5">
        <f t="shared" si="18"/>
        <v>5829.6422915233425</v>
      </c>
      <c r="L118" s="5">
        <f t="shared" si="19"/>
        <v>5623.5939366867387</v>
      </c>
      <c r="M118" s="5">
        <f t="shared" si="20"/>
        <v>6718.4175558391207</v>
      </c>
    </row>
    <row r="119" spans="1:13" x14ac:dyDescent="0.25">
      <c r="A119">
        <f t="shared" si="13"/>
        <v>106</v>
      </c>
      <c r="B119" s="5">
        <f t="shared" si="14"/>
        <v>253781.58434375538</v>
      </c>
      <c r="C119" s="5">
        <f t="shared" si="15"/>
        <v>271644.87699516251</v>
      </c>
      <c r="D119" s="5">
        <f t="shared" si="16"/>
        <v>271969.53330355277</v>
      </c>
      <c r="E119" s="5">
        <f t="shared" si="17"/>
        <v>270596.41042921535</v>
      </c>
      <c r="F119" s="24">
        <f t="shared" si="11"/>
        <v>422.96930723959235</v>
      </c>
      <c r="G119" s="1">
        <f t="shared" si="12"/>
        <v>113.18536541465106</v>
      </c>
      <c r="H119" s="1">
        <f>18/12+0.5%*D119/12</f>
        <v>114.82063887648032</v>
      </c>
      <c r="I119" s="1">
        <f>(VLOOKUP(E119,'StashAway Pricing'!$A$2:$C$8,3,TRUE)+VLOOKUP(E119,'StashAway Pricing'!$A$2:$C$8,2,TRUE)*(E119-VLOOKUP(E119,'StashAway Pricing'!$A$2:$C$8,1,TRUE)))/12</f>
        <v>125.61547014307178</v>
      </c>
      <c r="J119" s="5">
        <f>F119+J118</f>
        <v>21313.761479117849</v>
      </c>
      <c r="K119" s="5">
        <f t="shared" si="18"/>
        <v>5942.8276569379932</v>
      </c>
      <c r="L119" s="5">
        <f t="shared" si="19"/>
        <v>5738.4145755632189</v>
      </c>
      <c r="M119" s="5">
        <f t="shared" si="20"/>
        <v>6844.0330259821922</v>
      </c>
    </row>
    <row r="120" spans="1:13" x14ac:dyDescent="0.25">
      <c r="A120">
        <f t="shared" si="13"/>
        <v>107</v>
      </c>
      <c r="B120" s="5">
        <f t="shared" si="14"/>
        <v>256627.52295823453</v>
      </c>
      <c r="C120" s="5">
        <f t="shared" si="15"/>
        <v>274889.91601472365</v>
      </c>
      <c r="D120" s="5">
        <f t="shared" si="16"/>
        <v>275214.56033119402</v>
      </c>
      <c r="E120" s="5">
        <f t="shared" si="17"/>
        <v>273823.77701121831</v>
      </c>
      <c r="F120" s="24">
        <f t="shared" si="11"/>
        <v>427.71253826372418</v>
      </c>
      <c r="G120" s="1">
        <f t="shared" si="12"/>
        <v>114.53746500613487</v>
      </c>
      <c r="H120" s="1">
        <f>18/12+0.5%*D120/12</f>
        <v>116.17273347133084</v>
      </c>
      <c r="I120" s="1">
        <f>(VLOOKUP(E120,'StashAway Pricing'!$A$2:$C$8,3,TRUE)+VLOOKUP(E120,'StashAway Pricing'!$A$2:$C$8,2,TRUE)*(E120-VLOOKUP(E120,'StashAway Pricing'!$A$2:$C$8,1,TRUE)))/12</f>
        <v>126.69125900373943</v>
      </c>
      <c r="J120" s="5">
        <f>F120+J119</f>
        <v>21741.474017381574</v>
      </c>
      <c r="K120" s="5">
        <f t="shared" si="18"/>
        <v>6057.3651219441281</v>
      </c>
      <c r="L120" s="5">
        <f t="shared" si="19"/>
        <v>5854.5873090345494</v>
      </c>
      <c r="M120" s="5">
        <f t="shared" si="20"/>
        <v>6970.7242849859313</v>
      </c>
    </row>
    <row r="121" spans="1:13" x14ac:dyDescent="0.25">
      <c r="A121">
        <f t="shared" si="13"/>
        <v>108</v>
      </c>
      <c r="B121" s="5">
        <f t="shared" si="14"/>
        <v>259482.94803476194</v>
      </c>
      <c r="C121" s="5">
        <f t="shared" si="15"/>
        <v>278149.82812979113</v>
      </c>
      <c r="D121" s="5">
        <f t="shared" si="16"/>
        <v>278474.46039937861</v>
      </c>
      <c r="E121" s="5">
        <f t="shared" si="17"/>
        <v>277066.2046372706</v>
      </c>
      <c r="F121" s="24">
        <f t="shared" si="11"/>
        <v>432.47158005793659</v>
      </c>
      <c r="G121" s="1">
        <f t="shared" si="12"/>
        <v>115.89576172074631</v>
      </c>
      <c r="H121" s="1">
        <f>18/12+0.5%*D121/12</f>
        <v>117.53102516640776</v>
      </c>
      <c r="I121" s="1">
        <f>(VLOOKUP(E121,'StashAway Pricing'!$A$2:$C$8,3,TRUE)+VLOOKUP(E121,'StashAway Pricing'!$A$2:$C$8,2,TRUE)*(E121-VLOOKUP(E121,'StashAway Pricing'!$A$2:$C$8,1,TRUE)))/12</f>
        <v>127.77206821242352</v>
      </c>
      <c r="J121" s="5">
        <f>F121+J120</f>
        <v>22173.94559743951</v>
      </c>
      <c r="K121" s="5">
        <f t="shared" si="18"/>
        <v>6173.2608836648742</v>
      </c>
      <c r="L121" s="5">
        <f t="shared" si="19"/>
        <v>5972.1183342009572</v>
      </c>
      <c r="M121" s="5">
        <f t="shared" si="20"/>
        <v>7098.4963531983549</v>
      </c>
    </row>
    <row r="122" spans="1:13" x14ac:dyDescent="0.25">
      <c r="A122">
        <f t="shared" si="13"/>
        <v>109</v>
      </c>
      <c r="B122" s="5">
        <f t="shared" si="14"/>
        <v>262347.8911948778</v>
      </c>
      <c r="C122" s="5">
        <f t="shared" si="15"/>
        <v>281424.68150871934</v>
      </c>
      <c r="D122" s="5">
        <f t="shared" si="16"/>
        <v>281749.30167620908</v>
      </c>
      <c r="E122" s="5">
        <f t="shared" si="17"/>
        <v>280323.76359224448</v>
      </c>
      <c r="F122" s="24">
        <f t="shared" si="11"/>
        <v>437.24648532479637</v>
      </c>
      <c r="G122" s="1">
        <f t="shared" si="12"/>
        <v>117.26028396196638</v>
      </c>
      <c r="H122" s="1">
        <f>18/12+0.5%*D122/12</f>
        <v>118.89554236508712</v>
      </c>
      <c r="I122" s="1">
        <f>(VLOOKUP(E122,'StashAway Pricing'!$A$2:$C$8,3,TRUE)+VLOOKUP(E122,'StashAway Pricing'!$A$2:$C$8,2,TRUE)*(E122-VLOOKUP(E122,'StashAway Pricing'!$A$2:$C$8,1,TRUE)))/12</f>
        <v>128.85792119741481</v>
      </c>
      <c r="J122" s="5">
        <f>F122+J121</f>
        <v>22611.192082764304</v>
      </c>
      <c r="K122" s="5">
        <f t="shared" si="18"/>
        <v>6290.5211676268409</v>
      </c>
      <c r="L122" s="5">
        <f t="shared" si="19"/>
        <v>6091.013876566044</v>
      </c>
      <c r="M122" s="5">
        <f t="shared" si="20"/>
        <v>7227.3542743957696</v>
      </c>
    </row>
    <row r="123" spans="1:13" x14ac:dyDescent="0.25">
      <c r="A123">
        <f t="shared" si="13"/>
        <v>110</v>
      </c>
      <c r="B123" s="5">
        <f t="shared" si="14"/>
        <v>265222.38416552736</v>
      </c>
      <c r="C123" s="5">
        <f t="shared" si="15"/>
        <v>284714.54463230097</v>
      </c>
      <c r="D123" s="5">
        <f t="shared" si="16"/>
        <v>285039.15264222503</v>
      </c>
      <c r="E123" s="5">
        <f t="shared" si="17"/>
        <v>283596.52448900824</v>
      </c>
      <c r="F123" s="24">
        <f t="shared" si="11"/>
        <v>442.03730694254563</v>
      </c>
      <c r="G123" s="1">
        <f t="shared" si="12"/>
        <v>118.63106026345874</v>
      </c>
      <c r="H123" s="1">
        <f>18/12+0.5%*D123/12</f>
        <v>120.26631360092711</v>
      </c>
      <c r="I123" s="1">
        <f>(VLOOKUP(E123,'StashAway Pricing'!$A$2:$C$8,3,TRUE)+VLOOKUP(E123,'StashAway Pricing'!$A$2:$C$8,2,TRUE)*(E123-VLOOKUP(E123,'StashAway Pricing'!$A$2:$C$8,1,TRUE)))/12</f>
        <v>129.94884149633609</v>
      </c>
      <c r="J123" s="5">
        <f>F123+J122</f>
        <v>23053.229389706848</v>
      </c>
      <c r="K123" s="5">
        <f t="shared" si="18"/>
        <v>6409.1522278902994</v>
      </c>
      <c r="L123" s="5">
        <f t="shared" si="19"/>
        <v>6211.2801901669709</v>
      </c>
      <c r="M123" s="5">
        <f t="shared" si="20"/>
        <v>7357.3031158921058</v>
      </c>
    </row>
    <row r="124" spans="1:13" x14ac:dyDescent="0.25">
      <c r="A124">
        <f t="shared" si="13"/>
        <v>111</v>
      </c>
      <c r="B124" s="5">
        <f t="shared" si="14"/>
        <v>268106.45877941238</v>
      </c>
      <c r="C124" s="5">
        <f t="shared" si="15"/>
        <v>288019.48629519902</v>
      </c>
      <c r="D124" s="5">
        <f t="shared" si="16"/>
        <v>288344.08209183521</v>
      </c>
      <c r="E124" s="5">
        <f t="shared" si="17"/>
        <v>286884.55826995696</v>
      </c>
      <c r="F124" s="24">
        <f t="shared" si="11"/>
        <v>446.8440979656873</v>
      </c>
      <c r="G124" s="1">
        <f t="shared" si="12"/>
        <v>120.00811928966625</v>
      </c>
      <c r="H124" s="1">
        <f>18/12+0.5%*D124/12</f>
        <v>121.64336753826467</v>
      </c>
      <c r="I124" s="1">
        <f>(VLOOKUP(E124,'StashAway Pricing'!$A$2:$C$8,3,TRUE)+VLOOKUP(E124,'StashAway Pricing'!$A$2:$C$8,2,TRUE)*(E124-VLOOKUP(E124,'StashAway Pricing'!$A$2:$C$8,1,TRUE)))/12</f>
        <v>131.04485275665232</v>
      </c>
      <c r="J124" s="5">
        <f>F124+J123</f>
        <v>23500.073487672536</v>
      </c>
      <c r="K124" s="5">
        <f t="shared" si="18"/>
        <v>6529.1603471799654</v>
      </c>
      <c r="L124" s="5">
        <f t="shared" si="19"/>
        <v>6332.9235577052359</v>
      </c>
      <c r="M124" s="5">
        <f t="shared" si="20"/>
        <v>7488.3479686487581</v>
      </c>
    </row>
    <row r="125" spans="1:13" x14ac:dyDescent="0.25">
      <c r="A125">
        <f t="shared" si="13"/>
        <v>112</v>
      </c>
      <c r="B125" s="5">
        <f t="shared" si="14"/>
        <v>271000.1469753437</v>
      </c>
      <c r="C125" s="5">
        <f t="shared" si="15"/>
        <v>291339.57560738531</v>
      </c>
      <c r="D125" s="5">
        <f t="shared" si="16"/>
        <v>291664.15913475608</v>
      </c>
      <c r="E125" s="5">
        <f t="shared" si="17"/>
        <v>290187.93620855006</v>
      </c>
      <c r="F125" s="24">
        <f t="shared" si="11"/>
        <v>451.66691162557282</v>
      </c>
      <c r="G125" s="1">
        <f t="shared" si="12"/>
        <v>121.39148983641054</v>
      </c>
      <c r="H125" s="1">
        <f>18/12+0.5%*D125/12</f>
        <v>123.02673297281503</v>
      </c>
      <c r="I125" s="1">
        <f>(VLOOKUP(E125,'StashAway Pricing'!$A$2:$C$8,3,TRUE)+VLOOKUP(E125,'StashAway Pricing'!$A$2:$C$8,2,TRUE)*(E125-VLOOKUP(E125,'StashAway Pricing'!$A$2:$C$8,1,TRUE)))/12</f>
        <v>132.14597873618337</v>
      </c>
      <c r="J125" s="5">
        <f>F125+J124</f>
        <v>23951.740399298109</v>
      </c>
      <c r="K125" s="5">
        <f t="shared" si="18"/>
        <v>6650.5518370163763</v>
      </c>
      <c r="L125" s="5">
        <f t="shared" si="19"/>
        <v>6455.9502906780508</v>
      </c>
      <c r="M125" s="5">
        <f t="shared" si="20"/>
        <v>7620.4939473849417</v>
      </c>
    </row>
    <row r="126" spans="1:13" x14ac:dyDescent="0.25">
      <c r="A126">
        <f t="shared" si="13"/>
        <v>113</v>
      </c>
      <c r="B126" s="5">
        <f t="shared" si="14"/>
        <v>273903.48079859477</v>
      </c>
      <c r="C126" s="5">
        <f t="shared" si="15"/>
        <v>294674.88199558581</v>
      </c>
      <c r="D126" s="5">
        <f t="shared" si="16"/>
        <v>294999.45319745701</v>
      </c>
      <c r="E126" s="5">
        <f t="shared" si="17"/>
        <v>293506.72991085664</v>
      </c>
      <c r="F126" s="24">
        <f t="shared" si="11"/>
        <v>456.50580133099129</v>
      </c>
      <c r="G126" s="1">
        <f t="shared" si="12"/>
        <v>122.78120083149408</v>
      </c>
      <c r="H126" s="1">
        <f>18/12+0.5%*D126/12</f>
        <v>124.41643883227376</v>
      </c>
      <c r="I126" s="1">
        <f>(VLOOKUP(E126,'StashAway Pricing'!$A$2:$C$8,3,TRUE)+VLOOKUP(E126,'StashAway Pricing'!$A$2:$C$8,2,TRUE)*(E126-VLOOKUP(E126,'StashAway Pricing'!$A$2:$C$8,1,TRUE)))/12</f>
        <v>133.25224330361888</v>
      </c>
      <c r="J126" s="5">
        <f>F126+J125</f>
        <v>24408.246200629099</v>
      </c>
      <c r="K126" s="5">
        <f t="shared" si="18"/>
        <v>6773.3330378478704</v>
      </c>
      <c r="L126" s="5">
        <f t="shared" si="19"/>
        <v>6580.3667295103241</v>
      </c>
      <c r="M126" s="5">
        <f t="shared" si="20"/>
        <v>7753.746190688561</v>
      </c>
    </row>
    <row r="127" spans="1:13" x14ac:dyDescent="0.25">
      <c r="A127">
        <f t="shared" si="13"/>
        <v>114</v>
      </c>
      <c r="B127" s="5">
        <f t="shared" si="14"/>
        <v>276816.49240125669</v>
      </c>
      <c r="C127" s="5">
        <f t="shared" si="15"/>
        <v>298025.47520473215</v>
      </c>
      <c r="D127" s="5">
        <f t="shared" si="16"/>
        <v>298350.03402461199</v>
      </c>
      <c r="E127" s="5">
        <f t="shared" si="17"/>
        <v>296841.01131710724</v>
      </c>
      <c r="F127" s="24">
        <f t="shared" si="11"/>
        <v>461.36082066876116</v>
      </c>
      <c r="G127" s="1">
        <f t="shared" si="12"/>
        <v>124.17728133530507</v>
      </c>
      <c r="H127" s="1">
        <f>18/12+0.5%*D127/12</f>
        <v>125.81251417692165</v>
      </c>
      <c r="I127" s="1">
        <f>(VLOOKUP(E127,'StashAway Pricing'!$A$2:$C$8,3,TRUE)+VLOOKUP(E127,'StashAway Pricing'!$A$2:$C$8,2,TRUE)*(E127-VLOOKUP(E127,'StashAway Pricing'!$A$2:$C$8,1,TRUE)))/12</f>
        <v>134.36367043903576</v>
      </c>
      <c r="J127" s="5">
        <f>F127+J126</f>
        <v>24869.607021297859</v>
      </c>
      <c r="K127" s="5">
        <f t="shared" si="18"/>
        <v>6897.5103191831759</v>
      </c>
      <c r="L127" s="5">
        <f t="shared" si="19"/>
        <v>6706.1792436872456</v>
      </c>
      <c r="M127" s="5">
        <f t="shared" si="20"/>
        <v>7888.1098611275966</v>
      </c>
    </row>
    <row r="128" spans="1:13" x14ac:dyDescent="0.25">
      <c r="A128">
        <f t="shared" si="13"/>
        <v>115</v>
      </c>
      <c r="B128" s="5">
        <f t="shared" si="14"/>
        <v>279739.21404259419</v>
      </c>
      <c r="C128" s="5">
        <f t="shared" si="15"/>
        <v>301391.42529942049</v>
      </c>
      <c r="D128" s="5">
        <f t="shared" si="16"/>
        <v>301715.97168055805</v>
      </c>
      <c r="E128" s="5">
        <f t="shared" si="17"/>
        <v>300190.85270325368</v>
      </c>
      <c r="F128" s="24">
        <f t="shared" si="11"/>
        <v>466.23202340432363</v>
      </c>
      <c r="G128" s="1">
        <f t="shared" si="12"/>
        <v>125.57976054142522</v>
      </c>
      <c r="H128" s="1">
        <f>18/12+0.5%*D128/12</f>
        <v>127.21498820023253</v>
      </c>
      <c r="I128" s="1">
        <f>(VLOOKUP(E128,'StashAway Pricing'!$A$2:$C$8,3,TRUE)+VLOOKUP(E128,'StashAway Pricing'!$A$2:$C$8,2,TRUE)*(E128-VLOOKUP(E128,'StashAway Pricing'!$A$2:$C$8,1,TRUE)))/12</f>
        <v>135.48028423441789</v>
      </c>
      <c r="J128" s="5">
        <f>F128+J127</f>
        <v>25335.839044702181</v>
      </c>
      <c r="K128" s="5">
        <f t="shared" si="18"/>
        <v>7023.0900797246013</v>
      </c>
      <c r="L128" s="5">
        <f t="shared" si="19"/>
        <v>6833.3942318874779</v>
      </c>
      <c r="M128" s="5">
        <f t="shared" si="20"/>
        <v>8023.5901453620145</v>
      </c>
    </row>
    <row r="129" spans="1:13" x14ac:dyDescent="0.25">
      <c r="A129">
        <f t="shared" si="13"/>
        <v>116</v>
      </c>
      <c r="B129" s="5">
        <f t="shared" si="14"/>
        <v>282671.67808940279</v>
      </c>
      <c r="C129" s="5">
        <f t="shared" si="15"/>
        <v>304772.8026653761</v>
      </c>
      <c r="D129" s="5">
        <f t="shared" si="16"/>
        <v>305097.33655076061</v>
      </c>
      <c r="E129" s="5">
        <f t="shared" si="17"/>
        <v>303556.32668253552</v>
      </c>
      <c r="F129" s="24">
        <f t="shared" si="11"/>
        <v>471.11946348233801</v>
      </c>
      <c r="G129" s="1">
        <f t="shared" si="12"/>
        <v>126.98866777724004</v>
      </c>
      <c r="H129" s="1">
        <f>18/12+0.5%*D129/12</f>
        <v>128.62389022948361</v>
      </c>
      <c r="I129" s="1">
        <f>(VLOOKUP(E129,'StashAway Pricing'!$A$2:$C$8,3,TRUE)+VLOOKUP(E129,'StashAway Pricing'!$A$2:$C$8,2,TRUE)*(E129-VLOOKUP(E129,'StashAway Pricing'!$A$2:$C$8,1,TRUE)))/12</f>
        <v>136.60210889417851</v>
      </c>
      <c r="J129" s="5">
        <f>F129+J128</f>
        <v>25806.958508184518</v>
      </c>
      <c r="K129" s="5">
        <f t="shared" si="18"/>
        <v>7150.0787475018415</v>
      </c>
      <c r="L129" s="5">
        <f t="shared" si="19"/>
        <v>6962.0181221169614</v>
      </c>
      <c r="M129" s="5">
        <f t="shared" si="20"/>
        <v>8160.1922542561933</v>
      </c>
    </row>
    <row r="130" spans="1:13" x14ac:dyDescent="0.25">
      <c r="A130">
        <f t="shared" si="13"/>
        <v>117</v>
      </c>
      <c r="B130" s="5">
        <f t="shared" si="14"/>
        <v>285613.91701636743</v>
      </c>
      <c r="C130" s="5">
        <f t="shared" si="15"/>
        <v>308169.67801092571</v>
      </c>
      <c r="D130" s="5">
        <f t="shared" si="16"/>
        <v>308494.19934328488</v>
      </c>
      <c r="E130" s="5">
        <f t="shared" si="17"/>
        <v>306937.50620705396</v>
      </c>
      <c r="F130" s="24">
        <f t="shared" si="11"/>
        <v>476.02319502727909</v>
      </c>
      <c r="G130" s="1">
        <f t="shared" si="12"/>
        <v>128.40403250455239</v>
      </c>
      <c r="H130" s="1">
        <f>18/12+0.5%*D130/12</f>
        <v>130.03924972636869</v>
      </c>
      <c r="I130" s="1">
        <f>(VLOOKUP(E130,'StashAway Pricing'!$A$2:$C$8,3,TRUE)+VLOOKUP(E130,'StashAway Pricing'!$A$2:$C$8,2,TRUE)*(E130-VLOOKUP(E130,'StashAway Pricing'!$A$2:$C$8,1,TRUE)))/12</f>
        <v>137.72916873568465</v>
      </c>
      <c r="J130" s="5">
        <f>F130+J129</f>
        <v>26282.981703211797</v>
      </c>
      <c r="K130" s="5">
        <f t="shared" si="18"/>
        <v>7278.482780006394</v>
      </c>
      <c r="L130" s="5">
        <f t="shared" si="19"/>
        <v>7092.0573718433297</v>
      </c>
      <c r="M130" s="5">
        <f t="shared" si="20"/>
        <v>8297.921422991878</v>
      </c>
    </row>
    <row r="131" spans="1:13" x14ac:dyDescent="0.25">
      <c r="A131">
        <f t="shared" si="13"/>
        <v>118</v>
      </c>
      <c r="B131" s="5">
        <f t="shared" si="14"/>
        <v>288565.963406422</v>
      </c>
      <c r="C131" s="5">
        <f t="shared" si="15"/>
        <v>311582.12236847577</v>
      </c>
      <c r="D131" s="5">
        <f t="shared" si="16"/>
        <v>311906.6310902749</v>
      </c>
      <c r="E131" s="5">
        <f t="shared" si="17"/>
        <v>310334.4645693535</v>
      </c>
      <c r="F131" s="24">
        <f t="shared" si="11"/>
        <v>480.94327234403664</v>
      </c>
      <c r="G131" s="1">
        <f t="shared" si="12"/>
        <v>129.82588432019824</v>
      </c>
      <c r="H131" s="1">
        <f>18/12+0.5%*D131/12</f>
        <v>131.46109628761454</v>
      </c>
      <c r="I131" s="1">
        <f>(VLOOKUP(E131,'StashAway Pricing'!$A$2:$C$8,3,TRUE)+VLOOKUP(E131,'StashAway Pricing'!$A$2:$C$8,2,TRUE)*(E131-VLOOKUP(E131,'StashAway Pricing'!$A$2:$C$8,1,TRUE)))/12</f>
        <v>138.8614881897845</v>
      </c>
      <c r="J131" s="5">
        <f>F131+J130</f>
        <v>26763.924975555834</v>
      </c>
      <c r="K131" s="5">
        <f t="shared" si="18"/>
        <v>7408.3086643265924</v>
      </c>
      <c r="L131" s="5">
        <f t="shared" si="19"/>
        <v>7223.5184681309447</v>
      </c>
      <c r="M131" s="5">
        <f t="shared" si="20"/>
        <v>8436.7829111816627</v>
      </c>
    </row>
    <row r="132" spans="1:13" x14ac:dyDescent="0.25">
      <c r="A132">
        <f t="shared" si="13"/>
        <v>119</v>
      </c>
      <c r="B132" s="5">
        <f t="shared" si="14"/>
        <v>291527.84995111008</v>
      </c>
      <c r="C132" s="5">
        <f t="shared" si="15"/>
        <v>315010.20709599793</v>
      </c>
      <c r="D132" s="5">
        <f t="shared" si="16"/>
        <v>315334.70314943866</v>
      </c>
      <c r="E132" s="5">
        <f t="shared" si="17"/>
        <v>313747.27540401043</v>
      </c>
      <c r="F132" s="24">
        <f t="shared" si="11"/>
        <v>485.87974991851684</v>
      </c>
      <c r="G132" s="1">
        <f t="shared" si="12"/>
        <v>131.25425295666579</v>
      </c>
      <c r="H132" s="1">
        <f>18/12+0.5%*D132/12</f>
        <v>132.88945964559943</v>
      </c>
      <c r="I132" s="1">
        <f>(VLOOKUP(E132,'StashAway Pricing'!$A$2:$C$8,3,TRUE)+VLOOKUP(E132,'StashAway Pricing'!$A$2:$C$8,2,TRUE)*(E132-VLOOKUP(E132,'StashAway Pricing'!$A$2:$C$8,1,TRUE)))/12</f>
        <v>139.99909180133682</v>
      </c>
      <c r="J132" s="5">
        <f>F132+J131</f>
        <v>27249.804725474351</v>
      </c>
      <c r="K132" s="5">
        <f t="shared" si="18"/>
        <v>7539.5629172832578</v>
      </c>
      <c r="L132" s="5">
        <f t="shared" si="19"/>
        <v>7356.4079277765441</v>
      </c>
      <c r="M132" s="5">
        <f t="shared" si="20"/>
        <v>8576.782002983</v>
      </c>
    </row>
    <row r="133" spans="1:13" x14ac:dyDescent="0.25">
      <c r="A133">
        <f t="shared" si="13"/>
        <v>120</v>
      </c>
      <c r="B133" s="5">
        <f t="shared" si="14"/>
        <v>294499.60945094709</v>
      </c>
      <c r="C133" s="5">
        <f t="shared" si="15"/>
        <v>318454.00387852121</v>
      </c>
      <c r="D133" s="5">
        <f t="shared" si="16"/>
        <v>318778.48720554024</v>
      </c>
      <c r="E133" s="5">
        <f t="shared" si="17"/>
        <v>317176.0126892291</v>
      </c>
      <c r="F133" s="24">
        <f t="shared" si="11"/>
        <v>490.83268241824516</v>
      </c>
      <c r="G133" s="1">
        <f t="shared" si="12"/>
        <v>132.68916828271719</v>
      </c>
      <c r="H133" s="1">
        <f>18/12+0.5%*D133/12</f>
        <v>134.32436966897509</v>
      </c>
      <c r="I133" s="1">
        <f>(VLOOKUP(E133,'StashAway Pricing'!$A$2:$C$8,3,TRUE)+VLOOKUP(E133,'StashAway Pricing'!$A$2:$C$8,2,TRUE)*(E133-VLOOKUP(E133,'StashAway Pricing'!$A$2:$C$8,1,TRUE)))/12</f>
        <v>141.14200422974304</v>
      </c>
      <c r="J133" s="5">
        <f>F133+J132</f>
        <v>27740.637407892595</v>
      </c>
      <c r="K133" s="5">
        <f t="shared" si="18"/>
        <v>7672.252085565975</v>
      </c>
      <c r="L133" s="5">
        <f t="shared" si="19"/>
        <v>7490.7322974455192</v>
      </c>
      <c r="M133" s="5">
        <f t="shared" si="20"/>
        <v>8717.9240072127432</v>
      </c>
    </row>
    <row r="134" spans="1:13" x14ac:dyDescent="0.25">
      <c r="A134">
        <f t="shared" si="13"/>
        <v>121</v>
      </c>
      <c r="B134" s="5">
        <f t="shared" si="14"/>
        <v>297481.27481578354</v>
      </c>
      <c r="C134" s="5">
        <f t="shared" si="15"/>
        <v>321913.58472963108</v>
      </c>
      <c r="D134" s="5">
        <f t="shared" si="16"/>
        <v>322238.05527189892</v>
      </c>
      <c r="E134" s="5">
        <f t="shared" si="17"/>
        <v>320620.75074844545</v>
      </c>
      <c r="F134" s="24">
        <f t="shared" si="11"/>
        <v>495.80212469297254</v>
      </c>
      <c r="G134" s="1">
        <f t="shared" si="12"/>
        <v>134.13066030401296</v>
      </c>
      <c r="H134" s="1">
        <f>18/12+0.5%*D134/12</f>
        <v>135.76585636329122</v>
      </c>
      <c r="I134" s="1">
        <f>(VLOOKUP(E134,'StashAway Pricing'!$A$2:$C$8,3,TRUE)+VLOOKUP(E134,'StashAway Pricing'!$A$2:$C$8,2,TRUE)*(E134-VLOOKUP(E134,'StashAway Pricing'!$A$2:$C$8,1,TRUE)))/12</f>
        <v>142.29025024948183</v>
      </c>
      <c r="J134" s="5">
        <f>F134+J133</f>
        <v>28236.439532585566</v>
      </c>
      <c r="K134" s="5">
        <f t="shared" si="18"/>
        <v>7806.382745869988</v>
      </c>
      <c r="L134" s="5">
        <f t="shared" si="19"/>
        <v>7626.4981538088105</v>
      </c>
      <c r="M134" s="5">
        <f t="shared" si="20"/>
        <v>8860.2142574622249</v>
      </c>
    </row>
    <row r="135" spans="1:13" x14ac:dyDescent="0.25">
      <c r="A135">
        <f t="shared" si="13"/>
        <v>122</v>
      </c>
      <c r="B135" s="5">
        <f t="shared" si="14"/>
        <v>300472.87906516943</v>
      </c>
      <c r="C135" s="5">
        <f t="shared" si="15"/>
        <v>325389.02199297521</v>
      </c>
      <c r="D135" s="5">
        <f t="shared" si="16"/>
        <v>325713.47969189507</v>
      </c>
      <c r="E135" s="5">
        <f t="shared" si="17"/>
        <v>324081.56425193814</v>
      </c>
      <c r="F135" s="24">
        <f t="shared" si="11"/>
        <v>500.78813177528241</v>
      </c>
      <c r="G135" s="1">
        <f t="shared" si="12"/>
        <v>135.57875916373968</v>
      </c>
      <c r="H135" s="1">
        <f>18/12+0.5%*D135/12</f>
        <v>137.21394987162296</v>
      </c>
      <c r="I135" s="1">
        <f>(VLOOKUP(E135,'StashAway Pricing'!$A$2:$C$8,3,TRUE)+VLOOKUP(E135,'StashAway Pricing'!$A$2:$C$8,2,TRUE)*(E135-VLOOKUP(E135,'StashAway Pricing'!$A$2:$C$8,1,TRUE)))/12</f>
        <v>143.44385475064604</v>
      </c>
      <c r="J135" s="5">
        <f>F135+J134</f>
        <v>28737.227664360849</v>
      </c>
      <c r="K135" s="5">
        <f t="shared" si="18"/>
        <v>7941.9615050337279</v>
      </c>
      <c r="L135" s="5">
        <f t="shared" si="19"/>
        <v>7763.7121036804338</v>
      </c>
      <c r="M135" s="5">
        <f t="shared" si="20"/>
        <v>9003.65811221287</v>
      </c>
    </row>
    <row r="136" spans="1:13" x14ac:dyDescent="0.25">
      <c r="A136">
        <f t="shared" si="13"/>
        <v>123</v>
      </c>
      <c r="B136" s="5">
        <f t="shared" si="14"/>
        <v>303474.45532871998</v>
      </c>
      <c r="C136" s="5">
        <f t="shared" si="15"/>
        <v>328880.38834377629</v>
      </c>
      <c r="D136" s="5">
        <f t="shared" si="16"/>
        <v>329204.83314048289</v>
      </c>
      <c r="E136" s="5">
        <f t="shared" si="17"/>
        <v>327558.52821844711</v>
      </c>
      <c r="F136" s="24">
        <f t="shared" si="11"/>
        <v>505.79075888119996</v>
      </c>
      <c r="G136" s="1">
        <f t="shared" si="12"/>
        <v>137.03349514324012</v>
      </c>
      <c r="H136" s="1">
        <f>18/12+0.5%*D136/12</f>
        <v>138.6686804752012</v>
      </c>
      <c r="I136" s="1">
        <f>(VLOOKUP(E136,'StashAway Pricing'!$A$2:$C$8,3,TRUE)+VLOOKUP(E136,'StashAway Pricing'!$A$2:$C$8,2,TRUE)*(E136-VLOOKUP(E136,'StashAway Pricing'!$A$2:$C$8,1,TRUE)))/12</f>
        <v>144.60284273948238</v>
      </c>
      <c r="J136" s="5">
        <f>F136+J135</f>
        <v>29243.018423242051</v>
      </c>
      <c r="K136" s="5">
        <f t="shared" si="18"/>
        <v>8078.9950001769685</v>
      </c>
      <c r="L136" s="5">
        <f t="shared" si="19"/>
        <v>7902.3807841556354</v>
      </c>
      <c r="M136" s="5">
        <f t="shared" si="20"/>
        <v>9148.2609549523531</v>
      </c>
    </row>
    <row r="137" spans="1:13" x14ac:dyDescent="0.25">
      <c r="A137">
        <f t="shared" si="13"/>
        <v>124</v>
      </c>
      <c r="B137" s="5">
        <f t="shared" si="14"/>
        <v>306486.03684648237</v>
      </c>
      <c r="C137" s="5">
        <f t="shared" si="15"/>
        <v>332387.75679035188</v>
      </c>
      <c r="D137" s="5">
        <f t="shared" si="16"/>
        <v>332712.18862571009</v>
      </c>
      <c r="E137" s="5">
        <f t="shared" si="17"/>
        <v>331051.71801679983</v>
      </c>
      <c r="F137" s="24">
        <f t="shared" si="11"/>
        <v>510.81006141080394</v>
      </c>
      <c r="G137" s="1">
        <f t="shared" si="12"/>
        <v>138.49489866264662</v>
      </c>
      <c r="H137" s="1">
        <f>18/12+0.5%*D137/12</f>
        <v>140.13007859404587</v>
      </c>
      <c r="I137" s="1">
        <f>(VLOOKUP(E137,'StashAway Pricing'!$A$2:$C$8,3,TRUE)+VLOOKUP(E137,'StashAway Pricing'!$A$2:$C$8,2,TRUE)*(E137-VLOOKUP(E137,'StashAway Pricing'!$A$2:$C$8,1,TRUE)))/12</f>
        <v>145.76723933893328</v>
      </c>
      <c r="J137" s="5">
        <f>F137+J136</f>
        <v>29753.828484652855</v>
      </c>
      <c r="K137" s="5">
        <f t="shared" si="18"/>
        <v>8217.4898988396144</v>
      </c>
      <c r="L137" s="5">
        <f t="shared" si="19"/>
        <v>8042.5108627496811</v>
      </c>
      <c r="M137" s="5">
        <f t="shared" si="20"/>
        <v>9294.0281942912861</v>
      </c>
    </row>
    <row r="138" spans="1:13" x14ac:dyDescent="0.25">
      <c r="A138">
        <f t="shared" si="13"/>
        <v>125</v>
      </c>
      <c r="B138" s="5">
        <f t="shared" si="14"/>
        <v>309507.65696930391</v>
      </c>
      <c r="C138" s="5">
        <f t="shared" si="15"/>
        <v>335911.20067564095</v>
      </c>
      <c r="D138" s="5">
        <f t="shared" si="16"/>
        <v>336235.6194902446</v>
      </c>
      <c r="E138" s="5">
        <f t="shared" si="17"/>
        <v>334561.20936754486</v>
      </c>
      <c r="F138" s="24">
        <f t="shared" si="11"/>
        <v>515.84609494883989</v>
      </c>
      <c r="G138" s="1">
        <f t="shared" si="12"/>
        <v>139.96300028151708</v>
      </c>
      <c r="H138" s="1">
        <f>18/12+0.5%*D138/12</f>
        <v>141.59817478760192</v>
      </c>
      <c r="I138" s="1">
        <f>(VLOOKUP(E138,'StashAway Pricing'!$A$2:$C$8,3,TRUE)+VLOOKUP(E138,'StashAway Pricing'!$A$2:$C$8,2,TRUE)*(E138-VLOOKUP(E138,'StashAway Pricing'!$A$2:$C$8,1,TRUE)))/12</f>
        <v>146.93706978918161</v>
      </c>
      <c r="J138" s="5">
        <f>F138+J137</f>
        <v>30269.674579601695</v>
      </c>
      <c r="K138" s="5">
        <f t="shared" si="18"/>
        <v>8357.4528991211318</v>
      </c>
      <c r="L138" s="5">
        <f t="shared" si="19"/>
        <v>8184.1090375372833</v>
      </c>
      <c r="M138" s="5">
        <f t="shared" si="20"/>
        <v>9440.965264080467</v>
      </c>
    </row>
    <row r="139" spans="1:13" x14ac:dyDescent="0.25">
      <c r="A139">
        <f t="shared" si="13"/>
        <v>126</v>
      </c>
      <c r="B139" s="5">
        <f t="shared" si="14"/>
        <v>312539.34915920155</v>
      </c>
      <c r="C139" s="5">
        <f t="shared" si="15"/>
        <v>339450.79367873759</v>
      </c>
      <c r="D139" s="5">
        <f t="shared" si="16"/>
        <v>339775.19941290817</v>
      </c>
      <c r="E139" s="5">
        <f t="shared" si="17"/>
        <v>338087.07834459341</v>
      </c>
      <c r="F139" s="24">
        <f t="shared" si="11"/>
        <v>520.89891526533586</v>
      </c>
      <c r="G139" s="1">
        <f t="shared" si="12"/>
        <v>141.43783069947401</v>
      </c>
      <c r="H139" s="1">
        <f>18/12+0.5%*D139/12</f>
        <v>143.07299975537839</v>
      </c>
      <c r="I139" s="1">
        <f>(VLOOKUP(E139,'StashAway Pricing'!$A$2:$C$8,3,TRUE)+VLOOKUP(E139,'StashAway Pricing'!$A$2:$C$8,2,TRUE)*(E139-VLOOKUP(E139,'StashAway Pricing'!$A$2:$C$8,1,TRUE)))/12</f>
        <v>148.11235944819779</v>
      </c>
      <c r="J139" s="5">
        <f>F139+J138</f>
        <v>30790.573494867032</v>
      </c>
      <c r="K139" s="5">
        <f t="shared" si="18"/>
        <v>8498.890729820605</v>
      </c>
      <c r="L139" s="5">
        <f t="shared" si="19"/>
        <v>8327.1820372926613</v>
      </c>
      <c r="M139" s="5">
        <f t="shared" si="20"/>
        <v>9589.0776235286648</v>
      </c>
    </row>
    <row r="140" spans="1:13" x14ac:dyDescent="0.25">
      <c r="A140">
        <f t="shared" si="13"/>
        <v>127</v>
      </c>
      <c r="B140" s="5">
        <f t="shared" si="14"/>
        <v>315581.14698973217</v>
      </c>
      <c r="C140" s="5">
        <f t="shared" si="15"/>
        <v>343006.60981643177</v>
      </c>
      <c r="D140" s="5">
        <f t="shared" si="16"/>
        <v>343331.0024102173</v>
      </c>
      <c r="E140" s="5">
        <f t="shared" si="17"/>
        <v>341629.40137686813</v>
      </c>
      <c r="F140" s="24">
        <f t="shared" si="11"/>
        <v>525.96857831622026</v>
      </c>
      <c r="G140" s="1">
        <f t="shared" si="12"/>
        <v>142.91942075684656</v>
      </c>
      <c r="H140" s="1">
        <f>18/12+0.5%*D140/12</f>
        <v>144.55458433759054</v>
      </c>
      <c r="I140" s="1">
        <f>(VLOOKUP(E140,'StashAway Pricing'!$A$2:$C$8,3,TRUE)+VLOOKUP(E140,'StashAway Pricing'!$A$2:$C$8,2,TRUE)*(E140-VLOOKUP(E140,'StashAway Pricing'!$A$2:$C$8,1,TRUE)))/12</f>
        <v>149.29313379228938</v>
      </c>
      <c r="J140" s="5">
        <f>F140+J139</f>
        <v>31316.542073183253</v>
      </c>
      <c r="K140" s="5">
        <f t="shared" si="18"/>
        <v>8641.8101505774521</v>
      </c>
      <c r="L140" s="5">
        <f t="shared" si="19"/>
        <v>8471.7366216302526</v>
      </c>
      <c r="M140" s="5">
        <f t="shared" si="20"/>
        <v>9738.370757320954</v>
      </c>
    </row>
    <row r="141" spans="1:13" x14ac:dyDescent="0.25">
      <c r="A141">
        <f t="shared" si="13"/>
        <v>128</v>
      </c>
      <c r="B141" s="5">
        <f t="shared" si="14"/>
        <v>318633.08414636459</v>
      </c>
      <c r="C141" s="5">
        <f t="shared" si="15"/>
        <v>346578.72344475705</v>
      </c>
      <c r="D141" s="5">
        <f t="shared" si="16"/>
        <v>346903.10283793078</v>
      </c>
      <c r="E141" s="5">
        <f t="shared" si="17"/>
        <v>345188.25524996012</v>
      </c>
      <c r="F141" s="24">
        <f t="shared" si="11"/>
        <v>531.05514024394097</v>
      </c>
      <c r="G141" s="1">
        <f t="shared" si="12"/>
        <v>144.40780143531543</v>
      </c>
      <c r="H141" s="1">
        <f>18/12+0.5%*D141/12</f>
        <v>146.04295951580448</v>
      </c>
      <c r="I141" s="1">
        <f>(VLOOKUP(E141,'StashAway Pricing'!$A$2:$C$8,3,TRUE)+VLOOKUP(E141,'StashAway Pricing'!$A$2:$C$8,2,TRUE)*(E141-VLOOKUP(E141,'StashAway Pricing'!$A$2:$C$8,1,TRUE)))/12</f>
        <v>150.47941841665337</v>
      </c>
      <c r="J141" s="5">
        <f>F141+J140</f>
        <v>31847.597213427194</v>
      </c>
      <c r="K141" s="5">
        <f t="shared" si="18"/>
        <v>8786.2179520127684</v>
      </c>
      <c r="L141" s="5">
        <f t="shared" si="19"/>
        <v>8617.7795811460564</v>
      </c>
      <c r="M141" s="5">
        <f t="shared" si="20"/>
        <v>9888.8501757376071</v>
      </c>
    </row>
    <row r="142" spans="1:13" x14ac:dyDescent="0.25">
      <c r="A142">
        <f t="shared" si="13"/>
        <v>129</v>
      </c>
      <c r="B142" s="5">
        <f t="shared" si="14"/>
        <v>321695.19442685239</v>
      </c>
      <c r="C142" s="5">
        <f t="shared" si="15"/>
        <v>350167.2092605455</v>
      </c>
      <c r="D142" s="5">
        <f t="shared" si="16"/>
        <v>350491.57539260457</v>
      </c>
      <c r="E142" s="5">
        <f t="shared" si="17"/>
        <v>348763.7171077932</v>
      </c>
      <c r="F142" s="24">
        <f t="shared" si="11"/>
        <v>536.15865737808736</v>
      </c>
      <c r="G142" s="1">
        <f t="shared" si="12"/>
        <v>145.90300385856062</v>
      </c>
      <c r="H142" s="1">
        <f>18/12+0.5%*D142/12</f>
        <v>147.53815641358526</v>
      </c>
      <c r="I142" s="1">
        <f>(VLOOKUP(E142,'StashAway Pricing'!$A$2:$C$8,3,TRUE)+VLOOKUP(E142,'StashAway Pricing'!$A$2:$C$8,2,TRUE)*(E142-VLOOKUP(E142,'StashAway Pricing'!$A$2:$C$8,1,TRUE)))/12</f>
        <v>151.67123903593105</v>
      </c>
      <c r="J142" s="5">
        <f>F142+J141</f>
        <v>32383.755870805282</v>
      </c>
      <c r="K142" s="5">
        <f t="shared" si="18"/>
        <v>8932.120955871329</v>
      </c>
      <c r="L142" s="5">
        <f t="shared" si="19"/>
        <v>8765.3177375596424</v>
      </c>
      <c r="M142" s="5">
        <f t="shared" si="20"/>
        <v>10040.521414773539</v>
      </c>
    </row>
    <row r="143" spans="1:13" x14ac:dyDescent="0.25">
      <c r="A143">
        <f t="shared" si="13"/>
        <v>130</v>
      </c>
      <c r="B143" s="5">
        <f t="shared" si="14"/>
        <v>324767.5117416085</v>
      </c>
      <c r="C143" s="5">
        <f t="shared" si="15"/>
        <v>353772.14230298961</v>
      </c>
      <c r="D143" s="5">
        <f t="shared" si="16"/>
        <v>354096.49511315394</v>
      </c>
      <c r="E143" s="5">
        <f t="shared" si="17"/>
        <v>352355.86445429624</v>
      </c>
      <c r="F143" s="24">
        <f t="shared" ref="F143:F206" si="21">B143*2%/12</f>
        <v>541.2791862360142</v>
      </c>
      <c r="G143" s="1">
        <f t="shared" ref="G143:G206" si="22">IF(C143&lt;10000,C143*1%/12,IF(C143&lt;100000,C143*0.7%/12,C143*0.5%/12))</f>
        <v>147.40505929291234</v>
      </c>
      <c r="H143" s="1">
        <f>18/12+0.5%*D143/12</f>
        <v>149.04020629714748</v>
      </c>
      <c r="I143" s="1">
        <f>(VLOOKUP(E143,'StashAway Pricing'!$A$2:$C$8,3,TRUE)+VLOOKUP(E143,'StashAway Pricing'!$A$2:$C$8,2,TRUE)*(E143-VLOOKUP(E143,'StashAway Pricing'!$A$2:$C$8,1,TRUE)))/12</f>
        <v>152.86862148476541</v>
      </c>
      <c r="J143" s="5">
        <f>F143+J142</f>
        <v>32925.035057041299</v>
      </c>
      <c r="K143" s="5">
        <f t="shared" si="18"/>
        <v>9079.5260151642415</v>
      </c>
      <c r="L143" s="5">
        <f t="shared" si="19"/>
        <v>8914.3579438567904</v>
      </c>
      <c r="M143" s="5">
        <f t="shared" si="20"/>
        <v>10193.390036258304</v>
      </c>
    </row>
    <row r="144" spans="1:13" x14ac:dyDescent="0.25">
      <c r="A144">
        <f t="shared" ref="A144:A207" si="23">A143+1</f>
        <v>131</v>
      </c>
      <c r="B144" s="5">
        <f t="shared" ref="B144:B207" si="24">B143*(1+$B$1/12)+$B$2-F143</f>
        <v>327850.07011408044</v>
      </c>
      <c r="C144" s="5">
        <f t="shared" ref="C144:C207" si="25">C143*(1+$B$1/12)+$B$2-G143</f>
        <v>357393.59795521159</v>
      </c>
      <c r="D144" s="5">
        <f t="shared" ref="D144:D207" si="26">D143*(1+$B$1/12)+$B$2-H143</f>
        <v>357717.93738242256</v>
      </c>
      <c r="E144" s="5">
        <f t="shared" ref="E144:E207" si="27">E143*(1+$B$1/12)+$B$2-I143</f>
        <v>355964.77515508293</v>
      </c>
      <c r="F144" s="24">
        <f t="shared" si="21"/>
        <v>546.41678352346742</v>
      </c>
      <c r="G144" s="1">
        <f t="shared" si="22"/>
        <v>148.91399914800482</v>
      </c>
      <c r="H144" s="1">
        <f>18/12+0.5%*D144/12</f>
        <v>150.54914057600942</v>
      </c>
      <c r="I144" s="1">
        <f>(VLOOKUP(E144,'StashAway Pricing'!$A$2:$C$8,3,TRUE)+VLOOKUP(E144,'StashAway Pricing'!$A$2:$C$8,2,TRUE)*(E144-VLOOKUP(E144,'StashAway Pricing'!$A$2:$C$8,1,TRUE)))/12</f>
        <v>154.07159171836096</v>
      </c>
      <c r="J144" s="5">
        <f>F144+J143</f>
        <v>33471.451840564769</v>
      </c>
      <c r="K144" s="5">
        <f t="shared" ref="K144:K207" si="28">G144+K143</f>
        <v>9228.4400143122457</v>
      </c>
      <c r="L144" s="5">
        <f t="shared" ref="L144:L207" si="29">H144+L143</f>
        <v>9064.9070844327998</v>
      </c>
      <c r="M144" s="5">
        <f t="shared" ref="M144:M207" si="30">I144+M143</f>
        <v>10347.461627976665</v>
      </c>
    </row>
    <row r="145" spans="1:13" x14ac:dyDescent="0.25">
      <c r="A145">
        <f t="shared" si="23"/>
        <v>132</v>
      </c>
      <c r="B145" s="5">
        <f t="shared" si="24"/>
        <v>330942.90368112735</v>
      </c>
      <c r="C145" s="5">
        <f t="shared" si="25"/>
        <v>361031.65194583958</v>
      </c>
      <c r="D145" s="5">
        <f t="shared" si="26"/>
        <v>361355.97792875866</v>
      </c>
      <c r="E145" s="5">
        <f t="shared" si="27"/>
        <v>359590.52743913996</v>
      </c>
      <c r="F145" s="24">
        <f t="shared" si="21"/>
        <v>551.5715061352123</v>
      </c>
      <c r="G145" s="1">
        <f t="shared" si="22"/>
        <v>150.42985497743317</v>
      </c>
      <c r="H145" s="1">
        <f>18/12+0.5%*D145/12</f>
        <v>152.06499080364944</v>
      </c>
      <c r="I145" s="1">
        <f>(VLOOKUP(E145,'StashAway Pricing'!$A$2:$C$8,3,TRUE)+VLOOKUP(E145,'StashAway Pricing'!$A$2:$C$8,2,TRUE)*(E145-VLOOKUP(E145,'StashAway Pricing'!$A$2:$C$8,1,TRUE)))/12</f>
        <v>155.28017581304667</v>
      </c>
      <c r="J145" s="5">
        <f>F145+J144</f>
        <v>34023.023346699978</v>
      </c>
      <c r="K145" s="5">
        <f t="shared" si="28"/>
        <v>9378.8698692896796</v>
      </c>
      <c r="L145" s="5">
        <f t="shared" si="29"/>
        <v>9216.9720752364501</v>
      </c>
      <c r="M145" s="5">
        <f t="shared" si="30"/>
        <v>10502.741803789711</v>
      </c>
    </row>
    <row r="146" spans="1:13" x14ac:dyDescent="0.25">
      <c r="A146">
        <f t="shared" si="23"/>
        <v>133</v>
      </c>
      <c r="B146" s="5">
        <f t="shared" si="24"/>
        <v>334046.04669339774</v>
      </c>
      <c r="C146" s="5">
        <f t="shared" si="25"/>
        <v>364686.38035059132</v>
      </c>
      <c r="D146" s="5">
        <f t="shared" si="26"/>
        <v>365010.69282759877</v>
      </c>
      <c r="E146" s="5">
        <f t="shared" si="27"/>
        <v>363233.19990052254</v>
      </c>
      <c r="F146" s="24">
        <f t="shared" si="21"/>
        <v>556.7434111556629</v>
      </c>
      <c r="G146" s="1">
        <f t="shared" si="22"/>
        <v>151.95265847941306</v>
      </c>
      <c r="H146" s="1">
        <f>18/12+0.5%*D146/12</f>
        <v>153.58778867816616</v>
      </c>
      <c r="I146" s="1">
        <f>(VLOOKUP(E146,'StashAway Pricing'!$A$2:$C$8,3,TRUE)+VLOOKUP(E146,'StashAway Pricing'!$A$2:$C$8,2,TRUE)*(E146-VLOOKUP(E146,'StashAway Pricing'!$A$2:$C$8,1,TRUE)))/12</f>
        <v>156.49439996684086</v>
      </c>
      <c r="J146" s="5">
        <f>F146+J145</f>
        <v>34579.766757855643</v>
      </c>
      <c r="K146" s="5">
        <f t="shared" si="28"/>
        <v>9530.8225277690926</v>
      </c>
      <c r="L146" s="5">
        <f t="shared" si="29"/>
        <v>9370.5598639146156</v>
      </c>
      <c r="M146" s="5">
        <f t="shared" si="30"/>
        <v>10659.236203756553</v>
      </c>
    </row>
    <row r="147" spans="1:13" x14ac:dyDescent="0.25">
      <c r="A147">
        <f t="shared" si="23"/>
        <v>134</v>
      </c>
      <c r="B147" s="5">
        <f t="shared" si="24"/>
        <v>337159.53351570904</v>
      </c>
      <c r="C147" s="5">
        <f t="shared" si="25"/>
        <v>368357.85959386482</v>
      </c>
      <c r="D147" s="5">
        <f t="shared" si="26"/>
        <v>368682.15850305854</v>
      </c>
      <c r="E147" s="5">
        <f t="shared" si="27"/>
        <v>366892.87150005827</v>
      </c>
      <c r="F147" s="24">
        <f t="shared" si="21"/>
        <v>561.93255585951511</v>
      </c>
      <c r="G147" s="1">
        <f t="shared" si="22"/>
        <v>153.48244149744369</v>
      </c>
      <c r="H147" s="1">
        <f>18/12+0.5%*D147/12</f>
        <v>155.11756604294106</v>
      </c>
      <c r="I147" s="1">
        <f>(VLOOKUP(E147,'StashAway Pricing'!$A$2:$C$8,3,TRUE)+VLOOKUP(E147,'StashAway Pricing'!$A$2:$C$8,2,TRUE)*(E147-VLOOKUP(E147,'StashAway Pricing'!$A$2:$C$8,1,TRUE)))/12</f>
        <v>157.71429050001942</v>
      </c>
      <c r="J147" s="5">
        <f>F147+J146</f>
        <v>35141.699313715158</v>
      </c>
      <c r="K147" s="5">
        <f t="shared" si="28"/>
        <v>9684.3049692665372</v>
      </c>
      <c r="L147" s="5">
        <f t="shared" si="29"/>
        <v>9525.6774299575573</v>
      </c>
      <c r="M147" s="5">
        <f t="shared" si="30"/>
        <v>10816.950494256573</v>
      </c>
    </row>
    <row r="148" spans="1:13" x14ac:dyDescent="0.25">
      <c r="A148">
        <f t="shared" si="23"/>
        <v>135</v>
      </c>
      <c r="B148" s="5">
        <f t="shared" si="24"/>
        <v>340283.39862742805</v>
      </c>
      <c r="C148" s="5">
        <f t="shared" si="25"/>
        <v>372046.16645033669</v>
      </c>
      <c r="D148" s="5">
        <f t="shared" si="26"/>
        <v>372370.45172953088</v>
      </c>
      <c r="E148" s="5">
        <f t="shared" si="27"/>
        <v>370569.62156705849</v>
      </c>
      <c r="F148" s="24">
        <f t="shared" si="21"/>
        <v>567.13899771238005</v>
      </c>
      <c r="G148" s="1">
        <f t="shared" si="22"/>
        <v>155.01923602097364</v>
      </c>
      <c r="H148" s="1">
        <f>18/12+0.5%*D148/12</f>
        <v>156.65435488730455</v>
      </c>
      <c r="I148" s="1">
        <f>(VLOOKUP(E148,'StashAway Pricing'!$A$2:$C$8,3,TRUE)+VLOOKUP(E148,'StashAway Pricing'!$A$2:$C$8,2,TRUE)*(E148-VLOOKUP(E148,'StashAway Pricing'!$A$2:$C$8,1,TRUE)))/12</f>
        <v>158.93987385568616</v>
      </c>
      <c r="J148" s="5">
        <f>F148+J147</f>
        <v>35708.838311427542</v>
      </c>
      <c r="K148" s="5">
        <f t="shared" si="28"/>
        <v>9839.3242052875103</v>
      </c>
      <c r="L148" s="5">
        <f t="shared" si="29"/>
        <v>9682.3317848448623</v>
      </c>
      <c r="M148" s="5">
        <f t="shared" si="30"/>
        <v>10975.890368112259</v>
      </c>
    </row>
    <row r="149" spans="1:13" x14ac:dyDescent="0.25">
      <c r="A149">
        <f t="shared" si="23"/>
        <v>136</v>
      </c>
      <c r="B149" s="5">
        <f t="shared" si="24"/>
        <v>343417.67662285274</v>
      </c>
      <c r="C149" s="5">
        <f t="shared" si="25"/>
        <v>375751.37804656738</v>
      </c>
      <c r="D149" s="5">
        <f t="shared" si="26"/>
        <v>376075.64963329118</v>
      </c>
      <c r="E149" s="5">
        <f t="shared" si="27"/>
        <v>374263.52980103809</v>
      </c>
      <c r="F149" s="24">
        <f t="shared" si="21"/>
        <v>572.36279437142127</v>
      </c>
      <c r="G149" s="1">
        <f t="shared" si="22"/>
        <v>156.56307418606974</v>
      </c>
      <c r="H149" s="1">
        <f>18/12+0.5%*D149/12</f>
        <v>158.19818734720465</v>
      </c>
      <c r="I149" s="1">
        <f>(VLOOKUP(E149,'StashAway Pricing'!$A$2:$C$8,3,TRUE)+VLOOKUP(E149,'StashAway Pricing'!$A$2:$C$8,2,TRUE)*(E149-VLOOKUP(E149,'StashAway Pricing'!$A$2:$C$8,1,TRUE)))/12</f>
        <v>160.17117660034603</v>
      </c>
      <c r="J149" s="5">
        <f>F149+J148</f>
        <v>36281.201105798966</v>
      </c>
      <c r="K149" s="5">
        <f t="shared" si="28"/>
        <v>9995.8872794735798</v>
      </c>
      <c r="L149" s="5">
        <f t="shared" si="29"/>
        <v>9840.5299721920674</v>
      </c>
      <c r="M149" s="5">
        <f t="shared" si="30"/>
        <v>11136.061544712606</v>
      </c>
    </row>
    <row r="150" spans="1:13" x14ac:dyDescent="0.25">
      <c r="A150">
        <f t="shared" si="23"/>
        <v>137</v>
      </c>
      <c r="B150" s="5">
        <f t="shared" si="24"/>
        <v>346562.4022115955</v>
      </c>
      <c r="C150" s="5">
        <f t="shared" si="25"/>
        <v>379473.57186261407</v>
      </c>
      <c r="D150" s="5">
        <f t="shared" si="26"/>
        <v>379797.82969411038</v>
      </c>
      <c r="E150" s="5">
        <f t="shared" si="27"/>
        <v>377974.67627344292</v>
      </c>
      <c r="F150" s="24">
        <f t="shared" si="21"/>
        <v>577.60400368599255</v>
      </c>
      <c r="G150" s="1">
        <f t="shared" si="22"/>
        <v>158.1139882760892</v>
      </c>
      <c r="H150" s="1">
        <f>18/12+0.5%*D150/12</f>
        <v>159.74909570587934</v>
      </c>
      <c r="I150" s="1">
        <f>(VLOOKUP(E150,'StashAway Pricing'!$A$2:$C$8,3,TRUE)+VLOOKUP(E150,'StashAway Pricing'!$A$2:$C$8,2,TRUE)*(E150-VLOOKUP(E150,'StashAway Pricing'!$A$2:$C$8,1,TRUE)))/12</f>
        <v>161.40822542448097</v>
      </c>
      <c r="J150" s="5">
        <f>F150+J149</f>
        <v>36858.805109484958</v>
      </c>
      <c r="K150" s="5">
        <f t="shared" si="28"/>
        <v>10154.001267749669</v>
      </c>
      <c r="L150" s="5">
        <f t="shared" si="29"/>
        <v>10000.279067897947</v>
      </c>
      <c r="M150" s="5">
        <f t="shared" si="30"/>
        <v>11297.469770137086</v>
      </c>
    </row>
    <row r="151" spans="1:13" x14ac:dyDescent="0.25">
      <c r="A151">
        <f t="shared" si="23"/>
        <v>138</v>
      </c>
      <c r="B151" s="5">
        <f t="shared" si="24"/>
        <v>349717.61021896743</v>
      </c>
      <c r="C151" s="5">
        <f t="shared" si="25"/>
        <v>383212.825733651</v>
      </c>
      <c r="D151" s="5">
        <f t="shared" si="26"/>
        <v>383537.06974687503</v>
      </c>
      <c r="E151" s="5">
        <f t="shared" si="27"/>
        <v>381703.14142938564</v>
      </c>
      <c r="F151" s="24">
        <f t="shared" si="21"/>
        <v>582.86268369827906</v>
      </c>
      <c r="G151" s="1">
        <f t="shared" si="22"/>
        <v>159.6720107223546</v>
      </c>
      <c r="H151" s="1">
        <f>18/12+0.5%*D151/12</f>
        <v>161.30711239453126</v>
      </c>
      <c r="I151" s="1">
        <f>(VLOOKUP(E151,'StashAway Pricing'!$A$2:$C$8,3,TRUE)+VLOOKUP(E151,'StashAway Pricing'!$A$2:$C$8,2,TRUE)*(E151-VLOOKUP(E151,'StashAway Pricing'!$A$2:$C$8,1,TRUE)))/12</f>
        <v>162.65104714312855</v>
      </c>
      <c r="J151" s="5">
        <f>F151+J150</f>
        <v>37441.667793183238</v>
      </c>
      <c r="K151" s="5">
        <f t="shared" si="28"/>
        <v>10313.673278472024</v>
      </c>
      <c r="L151" s="5">
        <f t="shared" si="29"/>
        <v>10161.586180292479</v>
      </c>
      <c r="M151" s="5">
        <f t="shared" si="30"/>
        <v>11460.120817280214</v>
      </c>
    </row>
    <row r="152" spans="1:13" x14ac:dyDescent="0.25">
      <c r="A152">
        <f t="shared" si="23"/>
        <v>139</v>
      </c>
      <c r="B152" s="5">
        <f t="shared" si="24"/>
        <v>352883.33558636392</v>
      </c>
      <c r="C152" s="5">
        <f t="shared" si="25"/>
        <v>386969.21785159688</v>
      </c>
      <c r="D152" s="5">
        <f t="shared" si="26"/>
        <v>387293.44798321481</v>
      </c>
      <c r="E152" s="5">
        <f t="shared" si="27"/>
        <v>385449.00608938938</v>
      </c>
      <c r="F152" s="24">
        <f t="shared" si="21"/>
        <v>588.13889264393981</v>
      </c>
      <c r="G152" s="1">
        <f t="shared" si="22"/>
        <v>161.23717410483204</v>
      </c>
      <c r="H152" s="1">
        <f>18/12+0.5%*D152/12</f>
        <v>162.87226999300617</v>
      </c>
      <c r="I152" s="1">
        <f>(VLOOKUP(E152,'StashAway Pricing'!$A$2:$C$8,3,TRUE)+VLOOKUP(E152,'StashAway Pricing'!$A$2:$C$8,2,TRUE)*(E152-VLOOKUP(E152,'StashAway Pricing'!$A$2:$C$8,1,TRUE)))/12</f>
        <v>163.89966869646312</v>
      </c>
      <c r="J152" s="5">
        <f>F152+J151</f>
        <v>38029.806685827178</v>
      </c>
      <c r="K152" s="5">
        <f t="shared" si="28"/>
        <v>10474.910452576856</v>
      </c>
      <c r="L152" s="5">
        <f t="shared" si="29"/>
        <v>10324.458450285485</v>
      </c>
      <c r="M152" s="5">
        <f t="shared" si="30"/>
        <v>11624.020485976678</v>
      </c>
    </row>
    <row r="153" spans="1:13" x14ac:dyDescent="0.25">
      <c r="A153">
        <f t="shared" si="23"/>
        <v>140</v>
      </c>
      <c r="B153" s="5">
        <f t="shared" si="24"/>
        <v>356059.61337165174</v>
      </c>
      <c r="C153" s="5">
        <f t="shared" si="25"/>
        <v>390742.82676674996</v>
      </c>
      <c r="D153" s="5">
        <f t="shared" si="26"/>
        <v>391067.04295313783</v>
      </c>
      <c r="E153" s="5">
        <f t="shared" si="27"/>
        <v>389212.35145113984</v>
      </c>
      <c r="F153" s="24">
        <f t="shared" si="21"/>
        <v>593.43268895275287</v>
      </c>
      <c r="G153" s="1">
        <f t="shared" si="22"/>
        <v>162.80951115281249</v>
      </c>
      <c r="H153" s="1">
        <f>18/12+0.5%*D153/12</f>
        <v>164.44460123047409</v>
      </c>
      <c r="I153" s="1">
        <f>(VLOOKUP(E153,'StashAway Pricing'!$A$2:$C$8,3,TRUE)+VLOOKUP(E153,'StashAway Pricing'!$A$2:$C$8,2,TRUE)*(E153-VLOOKUP(E153,'StashAway Pricing'!$A$2:$C$8,1,TRUE)))/12</f>
        <v>165.15411715037996</v>
      </c>
      <c r="J153" s="5">
        <f>F153+J152</f>
        <v>38623.239374779929</v>
      </c>
      <c r="K153" s="5">
        <f t="shared" si="28"/>
        <v>10637.719963729669</v>
      </c>
      <c r="L153" s="5">
        <f t="shared" si="29"/>
        <v>10488.903051515959</v>
      </c>
      <c r="M153" s="5">
        <f t="shared" si="30"/>
        <v>11789.174603127058</v>
      </c>
    </row>
    <row r="154" spans="1:13" x14ac:dyDescent="0.25">
      <c r="A154">
        <f t="shared" si="23"/>
        <v>141</v>
      </c>
      <c r="B154" s="5">
        <f t="shared" si="24"/>
        <v>359246.47874955717</v>
      </c>
      <c r="C154" s="5">
        <f t="shared" si="25"/>
        <v>394533.73138943088</v>
      </c>
      <c r="D154" s="5">
        <f t="shared" si="26"/>
        <v>394857.93356667296</v>
      </c>
      <c r="E154" s="5">
        <f t="shared" si="27"/>
        <v>392993.25909124507</v>
      </c>
      <c r="F154" s="24">
        <f t="shared" si="21"/>
        <v>598.74413124926195</v>
      </c>
      <c r="G154" s="1">
        <f t="shared" si="22"/>
        <v>164.38905474559621</v>
      </c>
      <c r="H154" s="1">
        <f>18/12+0.5%*D154/12</f>
        <v>166.02413898611374</v>
      </c>
      <c r="I154" s="1">
        <f>(VLOOKUP(E154,'StashAway Pricing'!$A$2:$C$8,3,TRUE)+VLOOKUP(E154,'StashAway Pricing'!$A$2:$C$8,2,TRUE)*(E154-VLOOKUP(E154,'StashAway Pricing'!$A$2:$C$8,1,TRUE)))/12</f>
        <v>166.41441969708168</v>
      </c>
      <c r="J154" s="5">
        <f>F154+J153</f>
        <v>39221.983506029188</v>
      </c>
      <c r="K154" s="5">
        <f t="shared" si="28"/>
        <v>10802.109018475265</v>
      </c>
      <c r="L154" s="5">
        <f t="shared" si="29"/>
        <v>10654.927190502072</v>
      </c>
      <c r="M154" s="5">
        <f t="shared" si="30"/>
        <v>11955.589022824139</v>
      </c>
    </row>
    <row r="155" spans="1:13" x14ac:dyDescent="0.25">
      <c r="A155">
        <f t="shared" si="23"/>
        <v>142</v>
      </c>
      <c r="B155" s="5">
        <f t="shared" si="24"/>
        <v>362443.96701205563</v>
      </c>
      <c r="C155" s="5">
        <f t="shared" si="25"/>
        <v>398342.01099163236</v>
      </c>
      <c r="D155" s="5">
        <f t="shared" si="26"/>
        <v>398666.19909552013</v>
      </c>
      <c r="E155" s="5">
        <f t="shared" si="27"/>
        <v>396791.81096700416</v>
      </c>
      <c r="F155" s="24">
        <f t="shared" si="21"/>
        <v>604.07327835342608</v>
      </c>
      <c r="G155" s="1">
        <f t="shared" si="22"/>
        <v>165.97583791318016</v>
      </c>
      <c r="H155" s="1">
        <f>18/12+0.5%*D155/12</f>
        <v>167.61091628980006</v>
      </c>
      <c r="I155" s="1">
        <f>(VLOOKUP(E155,'StashAway Pricing'!$A$2:$C$8,3,TRUE)+VLOOKUP(E155,'StashAway Pricing'!$A$2:$C$8,2,TRUE)*(E155-VLOOKUP(E155,'StashAway Pricing'!$A$2:$C$8,1,TRUE)))/12</f>
        <v>167.68060365566805</v>
      </c>
      <c r="J155" s="5">
        <f>F155+J154</f>
        <v>39826.056784382614</v>
      </c>
      <c r="K155" s="5">
        <f t="shared" si="28"/>
        <v>10968.084856388445</v>
      </c>
      <c r="L155" s="5">
        <f t="shared" si="29"/>
        <v>10822.538106791872</v>
      </c>
      <c r="M155" s="5">
        <f t="shared" si="30"/>
        <v>12123.269626479807</v>
      </c>
    </row>
    <row r="156" spans="1:13" x14ac:dyDescent="0.25">
      <c r="A156">
        <f t="shared" si="23"/>
        <v>143</v>
      </c>
      <c r="B156" s="5">
        <f t="shared" si="24"/>
        <v>365652.11356876243</v>
      </c>
      <c r="C156" s="5">
        <f t="shared" si="25"/>
        <v>402167.74520867731</v>
      </c>
      <c r="D156" s="5">
        <f t="shared" si="26"/>
        <v>402491.9191747079</v>
      </c>
      <c r="E156" s="5">
        <f t="shared" si="27"/>
        <v>400608.08941818343</v>
      </c>
      <c r="F156" s="24">
        <f t="shared" si="21"/>
        <v>609.42018928127072</v>
      </c>
      <c r="G156" s="1">
        <f t="shared" si="22"/>
        <v>167.56989383694889</v>
      </c>
      <c r="H156" s="1">
        <f>18/12+0.5%*D156/12</f>
        <v>169.20496632279495</v>
      </c>
      <c r="I156" s="1">
        <f>(VLOOKUP(E156,'StashAway Pricing'!$A$2:$C$8,3,TRUE)+VLOOKUP(E156,'StashAway Pricing'!$A$2:$C$8,2,TRUE)*(E156-VLOOKUP(E156,'StashAway Pricing'!$A$2:$C$8,1,TRUE)))/12</f>
        <v>168.95269647272781</v>
      </c>
      <c r="J156" s="5">
        <f>F156+J155</f>
        <v>40435.476973663885</v>
      </c>
      <c r="K156" s="5">
        <f t="shared" si="28"/>
        <v>11135.654750225394</v>
      </c>
      <c r="L156" s="5">
        <f t="shared" si="29"/>
        <v>10991.743073114667</v>
      </c>
      <c r="M156" s="5">
        <f t="shared" si="30"/>
        <v>12292.222322952535</v>
      </c>
    </row>
    <row r="157" spans="1:13" x14ac:dyDescent="0.25">
      <c r="A157">
        <f t="shared" si="23"/>
        <v>144</v>
      </c>
      <c r="B157" s="5">
        <f t="shared" si="24"/>
        <v>368870.95394732495</v>
      </c>
      <c r="C157" s="5">
        <f t="shared" si="25"/>
        <v>406011.01404088369</v>
      </c>
      <c r="D157" s="5">
        <f t="shared" si="26"/>
        <v>406335.17380425858</v>
      </c>
      <c r="E157" s="5">
        <f t="shared" si="27"/>
        <v>404442.17716880154</v>
      </c>
      <c r="F157" s="24">
        <f t="shared" si="21"/>
        <v>614.78492324554156</v>
      </c>
      <c r="G157" s="1">
        <f t="shared" si="22"/>
        <v>169.17125585036823</v>
      </c>
      <c r="H157" s="1">
        <f>18/12+0.5%*D157/12</f>
        <v>170.80632241844108</v>
      </c>
      <c r="I157" s="1">
        <f>(VLOOKUP(E157,'StashAway Pricing'!$A$2:$C$8,3,TRUE)+VLOOKUP(E157,'StashAway Pricing'!$A$2:$C$8,2,TRUE)*(E157-VLOOKUP(E157,'StashAway Pricing'!$A$2:$C$8,1,TRUE)))/12</f>
        <v>170.23072572293384</v>
      </c>
      <c r="J157" s="5">
        <f>F157+J156</f>
        <v>41050.261896909426</v>
      </c>
      <c r="K157" s="5">
        <f t="shared" si="28"/>
        <v>11304.826006075762</v>
      </c>
      <c r="L157" s="5">
        <f t="shared" si="29"/>
        <v>11162.549395533108</v>
      </c>
      <c r="M157" s="5">
        <f t="shared" si="30"/>
        <v>12462.453048675468</v>
      </c>
    </row>
    <row r="158" spans="1:13" x14ac:dyDescent="0.25">
      <c r="A158">
        <f t="shared" si="23"/>
        <v>145</v>
      </c>
      <c r="B158" s="5">
        <f t="shared" si="24"/>
        <v>372100.52379381598</v>
      </c>
      <c r="C158" s="5">
        <f t="shared" si="25"/>
        <v>409871.89785523771</v>
      </c>
      <c r="D158" s="5">
        <f t="shared" si="26"/>
        <v>410196.04335086141</v>
      </c>
      <c r="E158" s="5">
        <f t="shared" si="27"/>
        <v>408294.15732892259</v>
      </c>
      <c r="F158" s="24">
        <f t="shared" si="21"/>
        <v>620.16753965635996</v>
      </c>
      <c r="G158" s="1">
        <f t="shared" si="22"/>
        <v>170.77995743968236</v>
      </c>
      <c r="H158" s="1">
        <f>18/12+0.5%*D158/12</f>
        <v>172.41501806285893</v>
      </c>
      <c r="I158" s="1">
        <f>(VLOOKUP(E158,'StashAway Pricing'!$A$2:$C$8,3,TRUE)+VLOOKUP(E158,'StashAway Pricing'!$A$2:$C$8,2,TRUE)*(E158-VLOOKUP(E158,'StashAway Pricing'!$A$2:$C$8,1,TRUE)))/12</f>
        <v>171.51471910964088</v>
      </c>
      <c r="J158" s="5">
        <f>F158+J157</f>
        <v>41670.429436565784</v>
      </c>
      <c r="K158" s="5">
        <f t="shared" si="28"/>
        <v>11475.605963515445</v>
      </c>
      <c r="L158" s="5">
        <f t="shared" si="29"/>
        <v>11334.964413595966</v>
      </c>
      <c r="M158" s="5">
        <f t="shared" si="30"/>
        <v>12633.967767785109</v>
      </c>
    </row>
    <row r="159" spans="1:13" x14ac:dyDescent="0.25">
      <c r="A159">
        <f t="shared" si="23"/>
        <v>146</v>
      </c>
      <c r="B159" s="5">
        <f t="shared" si="24"/>
        <v>375340.85887312872</v>
      </c>
      <c r="C159" s="5">
        <f t="shared" si="25"/>
        <v>413750.47738707415</v>
      </c>
      <c r="D159" s="5">
        <f t="shared" si="26"/>
        <v>414074.6085495528</v>
      </c>
      <c r="E159" s="5">
        <f t="shared" si="27"/>
        <v>412164.11339645751</v>
      </c>
      <c r="F159" s="24">
        <f t="shared" si="21"/>
        <v>625.56809812188123</v>
      </c>
      <c r="G159" s="1">
        <f t="shared" si="22"/>
        <v>172.39603224461425</v>
      </c>
      <c r="H159" s="1">
        <f>18/12+0.5%*D159/12</f>
        <v>174.03108689564701</v>
      </c>
      <c r="I159" s="1">
        <f>(VLOOKUP(E159,'StashAway Pricing'!$A$2:$C$8,3,TRUE)+VLOOKUP(E159,'StashAway Pricing'!$A$2:$C$8,2,TRUE)*(E159-VLOOKUP(E159,'StashAway Pricing'!$A$2:$C$8,1,TRUE)))/12</f>
        <v>172.80470446548586</v>
      </c>
      <c r="J159" s="5">
        <f>F159+J158</f>
        <v>42295.997534687667</v>
      </c>
      <c r="K159" s="5">
        <f t="shared" si="28"/>
        <v>11648.00199576006</v>
      </c>
      <c r="L159" s="5">
        <f t="shared" si="29"/>
        <v>11508.995500491614</v>
      </c>
      <c r="M159" s="5">
        <f t="shared" si="30"/>
        <v>12806.772472250594</v>
      </c>
    </row>
    <row r="160" spans="1:13" x14ac:dyDescent="0.25">
      <c r="A160">
        <f t="shared" si="23"/>
        <v>147</v>
      </c>
      <c r="B160" s="5">
        <f t="shared" si="24"/>
        <v>378591.99506937241</v>
      </c>
      <c r="C160" s="5">
        <f t="shared" si="25"/>
        <v>417646.83374176489</v>
      </c>
      <c r="D160" s="5">
        <f t="shared" si="26"/>
        <v>417970.95050540485</v>
      </c>
      <c r="E160" s="5">
        <f t="shared" si="27"/>
        <v>416052.12925897428</v>
      </c>
      <c r="F160" s="24">
        <f t="shared" si="21"/>
        <v>630.98665844895402</v>
      </c>
      <c r="G160" s="1">
        <f t="shared" si="22"/>
        <v>174.01951405906871</v>
      </c>
      <c r="H160" s="1">
        <f>18/12+0.5%*D160/12</f>
        <v>175.65456271058534</v>
      </c>
      <c r="I160" s="1">
        <f>(VLOOKUP(E160,'StashAway Pricing'!$A$2:$C$8,3,TRUE)+VLOOKUP(E160,'StashAway Pricing'!$A$2:$C$8,2,TRUE)*(E160-VLOOKUP(E160,'StashAway Pricing'!$A$2:$C$8,1,TRUE)))/12</f>
        <v>174.10070975299141</v>
      </c>
      <c r="J160" s="5">
        <f>F160+J159</f>
        <v>42926.984193136625</v>
      </c>
      <c r="K160" s="5">
        <f t="shared" si="28"/>
        <v>11822.021509819129</v>
      </c>
      <c r="L160" s="5">
        <f t="shared" si="29"/>
        <v>11684.6500632022</v>
      </c>
      <c r="M160" s="5">
        <f t="shared" si="30"/>
        <v>12980.873182003585</v>
      </c>
    </row>
    <row r="161" spans="1:13" x14ac:dyDescent="0.25">
      <c r="A161">
        <f t="shared" si="23"/>
        <v>148</v>
      </c>
      <c r="B161" s="5">
        <f t="shared" si="24"/>
        <v>381853.96838627028</v>
      </c>
      <c r="C161" s="5">
        <f t="shared" si="25"/>
        <v>421561.04839641461</v>
      </c>
      <c r="D161" s="5">
        <f t="shared" si="26"/>
        <v>421885.15069522121</v>
      </c>
      <c r="E161" s="5">
        <f t="shared" si="27"/>
        <v>419958.28919551609</v>
      </c>
      <c r="F161" s="24">
        <f t="shared" si="21"/>
        <v>636.42328064378387</v>
      </c>
      <c r="G161" s="1">
        <f t="shared" si="22"/>
        <v>175.65043683183944</v>
      </c>
      <c r="H161" s="1">
        <f>18/12+0.5%*D161/12</f>
        <v>177.28547945634216</v>
      </c>
      <c r="I161" s="1">
        <f>(VLOOKUP(E161,'StashAway Pricing'!$A$2:$C$8,3,TRUE)+VLOOKUP(E161,'StashAway Pricing'!$A$2:$C$8,2,TRUE)*(E161-VLOOKUP(E161,'StashAway Pricing'!$A$2:$C$8,1,TRUE)))/12</f>
        <v>175.40276306517202</v>
      </c>
      <c r="J161" s="5">
        <f>F161+J160</f>
        <v>43563.407473780411</v>
      </c>
      <c r="K161" s="5">
        <f t="shared" si="28"/>
        <v>11997.671946650969</v>
      </c>
      <c r="L161" s="5">
        <f t="shared" si="29"/>
        <v>11861.935542658543</v>
      </c>
      <c r="M161" s="5">
        <f t="shared" si="30"/>
        <v>13156.275945068757</v>
      </c>
    </row>
    <row r="162" spans="1:13" x14ac:dyDescent="0.25">
      <c r="A162">
        <f t="shared" si="23"/>
        <v>149</v>
      </c>
      <c r="B162" s="5">
        <f t="shared" si="24"/>
        <v>385126.81494755781</v>
      </c>
      <c r="C162" s="5">
        <f t="shared" si="25"/>
        <v>425493.20320156484</v>
      </c>
      <c r="D162" s="5">
        <f t="shared" si="26"/>
        <v>425817.29096924089</v>
      </c>
      <c r="E162" s="5">
        <f t="shared" si="27"/>
        <v>423882.67787842843</v>
      </c>
      <c r="F162" s="24">
        <f t="shared" si="21"/>
        <v>641.87802491259629</v>
      </c>
      <c r="G162" s="1">
        <f t="shared" si="22"/>
        <v>177.2888346673187</v>
      </c>
      <c r="H162" s="1">
        <f>18/12+0.5%*D162/12</f>
        <v>178.9238712371837</v>
      </c>
      <c r="I162" s="1">
        <f>(VLOOKUP(E162,'StashAway Pricing'!$A$2:$C$8,3,TRUE)+VLOOKUP(E162,'StashAway Pricing'!$A$2:$C$8,2,TRUE)*(E162-VLOOKUP(E162,'StashAway Pricing'!$A$2:$C$8,1,TRUE)))/12</f>
        <v>176.71089262614282</v>
      </c>
      <c r="J162" s="5">
        <f>F162+J161</f>
        <v>44205.285498693011</v>
      </c>
      <c r="K162" s="5">
        <f t="shared" si="28"/>
        <v>12174.960781318288</v>
      </c>
      <c r="L162" s="5">
        <f t="shared" si="29"/>
        <v>12040.859413895727</v>
      </c>
      <c r="M162" s="5">
        <f t="shared" si="30"/>
        <v>13332.9868376949</v>
      </c>
    </row>
    <row r="163" spans="1:13" x14ac:dyDescent="0.25">
      <c r="A163">
        <f t="shared" si="23"/>
        <v>150</v>
      </c>
      <c r="B163" s="5">
        <f t="shared" si="24"/>
        <v>388410.57099738292</v>
      </c>
      <c r="C163" s="5">
        <f t="shared" si="25"/>
        <v>429443.38038290531</v>
      </c>
      <c r="D163" s="5">
        <f t="shared" si="26"/>
        <v>429767.45355284982</v>
      </c>
      <c r="E163" s="5">
        <f t="shared" si="27"/>
        <v>427825.38037519436</v>
      </c>
      <c r="F163" s="24">
        <f t="shared" si="21"/>
        <v>647.35095166230485</v>
      </c>
      <c r="G163" s="1">
        <f t="shared" si="22"/>
        <v>178.93474182621057</v>
      </c>
      <c r="H163" s="1">
        <f>18/12+0.5%*D163/12</f>
        <v>180.56977231368742</v>
      </c>
      <c r="I163" s="1">
        <f>(VLOOKUP(E163,'StashAway Pricing'!$A$2:$C$8,3,TRUE)+VLOOKUP(E163,'StashAway Pricing'!$A$2:$C$8,2,TRUE)*(E163-VLOOKUP(E163,'StashAway Pricing'!$A$2:$C$8,1,TRUE)))/12</f>
        <v>178.02512679173142</v>
      </c>
      <c r="J163" s="5">
        <f>F163+J162</f>
        <v>44852.636450355312</v>
      </c>
      <c r="K163" s="5">
        <f t="shared" si="28"/>
        <v>12353.8955231445</v>
      </c>
      <c r="L163" s="5">
        <f t="shared" si="29"/>
        <v>12221.429186209414</v>
      </c>
      <c r="M163" s="5">
        <f t="shared" si="30"/>
        <v>13511.011964486632</v>
      </c>
    </row>
    <row r="164" spans="1:13" x14ac:dyDescent="0.25">
      <c r="A164">
        <f t="shared" si="23"/>
        <v>151</v>
      </c>
      <c r="B164" s="5">
        <f t="shared" si="24"/>
        <v>391705.2729007075</v>
      </c>
      <c r="C164" s="5">
        <f t="shared" si="25"/>
        <v>433411.66254299361</v>
      </c>
      <c r="D164" s="5">
        <f t="shared" si="26"/>
        <v>433735.72104830033</v>
      </c>
      <c r="E164" s="5">
        <f t="shared" si="27"/>
        <v>431786.48215027858</v>
      </c>
      <c r="F164" s="24">
        <f t="shared" si="21"/>
        <v>652.84212150117912</v>
      </c>
      <c r="G164" s="1">
        <f t="shared" si="22"/>
        <v>180.58819272624734</v>
      </c>
      <c r="H164" s="1">
        <f>18/12+0.5%*D164/12</f>
        <v>182.2232171034585</v>
      </c>
      <c r="I164" s="1">
        <f>(VLOOKUP(E164,'StashAway Pricing'!$A$2:$C$8,3,TRUE)+VLOOKUP(E164,'StashAway Pricing'!$A$2:$C$8,2,TRUE)*(E164-VLOOKUP(E164,'StashAway Pricing'!$A$2:$C$8,1,TRUE)))/12</f>
        <v>179.34549405009284</v>
      </c>
      <c r="J164" s="5">
        <f>F164+J163</f>
        <v>45505.478571856489</v>
      </c>
      <c r="K164" s="5">
        <f t="shared" si="28"/>
        <v>12534.483715870747</v>
      </c>
      <c r="L164" s="5">
        <f t="shared" si="29"/>
        <v>12403.652403312874</v>
      </c>
      <c r="M164" s="5">
        <f t="shared" si="30"/>
        <v>13690.357458536724</v>
      </c>
    </row>
    <row r="165" spans="1:13" x14ac:dyDescent="0.25">
      <c r="A165">
        <f t="shared" si="23"/>
        <v>152</v>
      </c>
      <c r="B165" s="5">
        <f t="shared" si="24"/>
        <v>395010.95714370982</v>
      </c>
      <c r="C165" s="5">
        <f t="shared" si="25"/>
        <v>437398.13266298227</v>
      </c>
      <c r="D165" s="5">
        <f t="shared" si="26"/>
        <v>437722.17643643834</v>
      </c>
      <c r="E165" s="5">
        <f t="shared" si="27"/>
        <v>435766.06906697986</v>
      </c>
      <c r="F165" s="24">
        <f t="shared" si="21"/>
        <v>658.35159523951631</v>
      </c>
      <c r="G165" s="1">
        <f t="shared" si="22"/>
        <v>182.24922194290926</v>
      </c>
      <c r="H165" s="1">
        <f>18/12+0.5%*D165/12</f>
        <v>183.88424018184932</v>
      </c>
      <c r="I165" s="1">
        <f>(VLOOKUP(E165,'StashAway Pricing'!$A$2:$C$8,3,TRUE)+VLOOKUP(E165,'StashAway Pricing'!$A$2:$C$8,2,TRUE)*(E165-VLOOKUP(E165,'StashAway Pricing'!$A$2:$C$8,1,TRUE)))/12</f>
        <v>180.67202302232661</v>
      </c>
      <c r="J165" s="5">
        <f>F165+J164</f>
        <v>46163.830167096006</v>
      </c>
      <c r="K165" s="5">
        <f t="shared" si="28"/>
        <v>12716.732937813656</v>
      </c>
      <c r="L165" s="5">
        <f t="shared" si="29"/>
        <v>12587.536643494723</v>
      </c>
      <c r="M165" s="5">
        <f t="shared" si="30"/>
        <v>13871.029481559051</v>
      </c>
    </row>
    <row r="166" spans="1:13" x14ac:dyDescent="0.25">
      <c r="A166">
        <f t="shared" si="23"/>
        <v>153</v>
      </c>
      <c r="B166" s="5">
        <f t="shared" si="24"/>
        <v>398327.66033418878</v>
      </c>
      <c r="C166" s="5">
        <f t="shared" si="25"/>
        <v>441402.87410435424</v>
      </c>
      <c r="D166" s="5">
        <f t="shared" si="26"/>
        <v>441726.90307843866</v>
      </c>
      <c r="E166" s="5">
        <f t="shared" si="27"/>
        <v>439764.22738929238</v>
      </c>
      <c r="F166" s="24">
        <f t="shared" si="21"/>
        <v>663.87943389031466</v>
      </c>
      <c r="G166" s="1">
        <f t="shared" si="22"/>
        <v>183.9178642101476</v>
      </c>
      <c r="H166" s="1">
        <f>18/12+0.5%*D166/12</f>
        <v>185.55287628268277</v>
      </c>
      <c r="I166" s="1">
        <f>(VLOOKUP(E166,'StashAway Pricing'!$A$2:$C$8,3,TRUE)+VLOOKUP(E166,'StashAway Pricing'!$A$2:$C$8,2,TRUE)*(E166-VLOOKUP(E166,'StashAway Pricing'!$A$2:$C$8,1,TRUE)))/12</f>
        <v>182.00474246309747</v>
      </c>
      <c r="J166" s="5">
        <f>F166+J165</f>
        <v>46827.709600986323</v>
      </c>
      <c r="K166" s="5">
        <f t="shared" si="28"/>
        <v>12900.650802023803</v>
      </c>
      <c r="L166" s="5">
        <f t="shared" si="29"/>
        <v>12773.089519777406</v>
      </c>
      <c r="M166" s="5">
        <f t="shared" si="30"/>
        <v>14053.034224022149</v>
      </c>
    </row>
    <row r="167" spans="1:13" x14ac:dyDescent="0.25">
      <c r="A167">
        <f t="shared" si="23"/>
        <v>154</v>
      </c>
      <c r="B167" s="5">
        <f t="shared" si="24"/>
        <v>401655.41920196934</v>
      </c>
      <c r="C167" s="5">
        <f t="shared" si="25"/>
        <v>445425.9706106658</v>
      </c>
      <c r="D167" s="5">
        <f t="shared" si="26"/>
        <v>445749.98471754813</v>
      </c>
      <c r="E167" s="5">
        <f t="shared" si="27"/>
        <v>443781.04378377571</v>
      </c>
      <c r="F167" s="24">
        <f t="shared" si="21"/>
        <v>669.42569866994893</v>
      </c>
      <c r="G167" s="1">
        <f t="shared" si="22"/>
        <v>185.59415442111074</v>
      </c>
      <c r="H167" s="1">
        <f>18/12+0.5%*D167/12</f>
        <v>187.2291602989784</v>
      </c>
      <c r="I167" s="1">
        <f>(VLOOKUP(E167,'StashAway Pricing'!$A$2:$C$8,3,TRUE)+VLOOKUP(E167,'StashAway Pricing'!$A$2:$C$8,2,TRUE)*(E167-VLOOKUP(E167,'StashAway Pricing'!$A$2:$C$8,1,TRUE)))/12</f>
        <v>183.34368126125855</v>
      </c>
      <c r="J167" s="5">
        <f>F167+J166</f>
        <v>47497.135299656271</v>
      </c>
      <c r="K167" s="5">
        <f t="shared" si="28"/>
        <v>13086.244956444914</v>
      </c>
      <c r="L167" s="5">
        <f t="shared" si="29"/>
        <v>12960.318680076385</v>
      </c>
      <c r="M167" s="5">
        <f t="shared" si="30"/>
        <v>14236.377905283407</v>
      </c>
    </row>
    <row r="168" spans="1:13" x14ac:dyDescent="0.25">
      <c r="A168">
        <f t="shared" si="23"/>
        <v>155</v>
      </c>
      <c r="B168" s="5">
        <f t="shared" si="24"/>
        <v>404994.27059930918</v>
      </c>
      <c r="C168" s="5">
        <f t="shared" si="25"/>
        <v>449467.50630929798</v>
      </c>
      <c r="D168" s="5">
        <f t="shared" si="26"/>
        <v>449791.50548083684</v>
      </c>
      <c r="E168" s="5">
        <f t="shared" si="27"/>
        <v>447816.60532143328</v>
      </c>
      <c r="F168" s="24">
        <f t="shared" si="21"/>
        <v>674.99045099884859</v>
      </c>
      <c r="G168" s="1">
        <f t="shared" si="22"/>
        <v>187.27812762887416</v>
      </c>
      <c r="H168" s="1">
        <f>18/12+0.5%*D168/12</f>
        <v>188.91312728368203</v>
      </c>
      <c r="I168" s="1">
        <f>(VLOOKUP(E168,'StashAway Pricing'!$A$2:$C$8,3,TRUE)+VLOOKUP(E168,'StashAway Pricing'!$A$2:$C$8,2,TRUE)*(E168-VLOOKUP(E168,'StashAway Pricing'!$A$2:$C$8,1,TRUE)))/12</f>
        <v>184.68886844047776</v>
      </c>
      <c r="J168" s="5">
        <f>F168+J167</f>
        <v>48172.125750655119</v>
      </c>
      <c r="K168" s="5">
        <f t="shared" si="28"/>
        <v>13273.523084073788</v>
      </c>
      <c r="L168" s="5">
        <f t="shared" si="29"/>
        <v>13149.231807360067</v>
      </c>
      <c r="M168" s="5">
        <f t="shared" si="30"/>
        <v>14421.066773723885</v>
      </c>
    </row>
    <row r="169" spans="1:13" x14ac:dyDescent="0.25">
      <c r="A169">
        <f t="shared" si="23"/>
        <v>156</v>
      </c>
      <c r="B169" s="5">
        <f t="shared" si="24"/>
        <v>408344.25150130683</v>
      </c>
      <c r="C169" s="5">
        <f t="shared" si="25"/>
        <v>453527.5657132155</v>
      </c>
      <c r="D169" s="5">
        <f t="shared" si="26"/>
        <v>453851.54988095729</v>
      </c>
      <c r="E169" s="5">
        <f t="shared" si="27"/>
        <v>451870.99947959994</v>
      </c>
      <c r="F169" s="24">
        <f t="shared" si="21"/>
        <v>680.57375250217808</v>
      </c>
      <c r="G169" s="1">
        <f t="shared" si="22"/>
        <v>188.96981904717313</v>
      </c>
      <c r="H169" s="1">
        <f>18/12+0.5%*D169/12</f>
        <v>190.60481245039887</v>
      </c>
      <c r="I169" s="1">
        <f>(VLOOKUP(E169,'StashAway Pricing'!$A$2:$C$8,3,TRUE)+VLOOKUP(E169,'StashAway Pricing'!$A$2:$C$8,2,TRUE)*(E169-VLOOKUP(E169,'StashAway Pricing'!$A$2:$C$8,1,TRUE)))/12</f>
        <v>186.04033315986666</v>
      </c>
      <c r="J169" s="5">
        <f>F169+J168</f>
        <v>48852.699503157295</v>
      </c>
      <c r="K169" s="5">
        <f t="shared" si="28"/>
        <v>13462.492903120961</v>
      </c>
      <c r="L169" s="5">
        <f t="shared" si="29"/>
        <v>13339.836619810467</v>
      </c>
      <c r="M169" s="5">
        <f t="shared" si="30"/>
        <v>14607.107106883752</v>
      </c>
    </row>
    <row r="170" spans="1:13" x14ac:dyDescent="0.25">
      <c r="A170">
        <f t="shared" si="23"/>
        <v>157</v>
      </c>
      <c r="B170" s="5">
        <f t="shared" si="24"/>
        <v>411705.39900631114</v>
      </c>
      <c r="C170" s="5">
        <f t="shared" si="25"/>
        <v>457606.23372273432</v>
      </c>
      <c r="D170" s="5">
        <f t="shared" si="26"/>
        <v>457930.20281791163</v>
      </c>
      <c r="E170" s="5">
        <f t="shared" si="27"/>
        <v>455944.31414383801</v>
      </c>
      <c r="F170" s="24">
        <f t="shared" si="21"/>
        <v>686.17566501051851</v>
      </c>
      <c r="G170" s="1">
        <f t="shared" si="22"/>
        <v>190.66926405113929</v>
      </c>
      <c r="H170" s="1">
        <f>18/12+0.5%*D170/12</f>
        <v>192.30425117412986</v>
      </c>
      <c r="I170" s="1">
        <f>(VLOOKUP(E170,'StashAway Pricing'!$A$2:$C$8,3,TRUE)+VLOOKUP(E170,'StashAway Pricing'!$A$2:$C$8,2,TRUE)*(E170-VLOOKUP(E170,'StashAway Pricing'!$A$2:$C$8,1,TRUE)))/12</f>
        <v>187.39810471461269</v>
      </c>
      <c r="J170" s="5">
        <f>F170+J169</f>
        <v>49538.875168167811</v>
      </c>
      <c r="K170" s="5">
        <f t="shared" si="28"/>
        <v>13653.1621671721</v>
      </c>
      <c r="L170" s="5">
        <f t="shared" si="29"/>
        <v>13532.140870984596</v>
      </c>
      <c r="M170" s="5">
        <f t="shared" si="30"/>
        <v>14794.505211598365</v>
      </c>
    </row>
    <row r="171" spans="1:13" x14ac:dyDescent="0.25">
      <c r="A171">
        <f t="shared" si="23"/>
        <v>158</v>
      </c>
      <c r="B171" s="5">
        <f t="shared" si="24"/>
        <v>415077.75033633213</v>
      </c>
      <c r="C171" s="5">
        <f t="shared" si="25"/>
        <v>461703.59562729683</v>
      </c>
      <c r="D171" s="5">
        <f t="shared" si="26"/>
        <v>462027.54958082701</v>
      </c>
      <c r="E171" s="5">
        <f t="shared" si="27"/>
        <v>460036.63760984252</v>
      </c>
      <c r="F171" s="24">
        <f t="shared" si="21"/>
        <v>691.79625056055363</v>
      </c>
      <c r="G171" s="1">
        <f t="shared" si="22"/>
        <v>192.37649817804035</v>
      </c>
      <c r="H171" s="1">
        <f>18/12+0.5%*D171/12</f>
        <v>194.01147899201126</v>
      </c>
      <c r="I171" s="1">
        <f>(VLOOKUP(E171,'StashAway Pricing'!$A$2:$C$8,3,TRUE)+VLOOKUP(E171,'StashAway Pricing'!$A$2:$C$8,2,TRUE)*(E171-VLOOKUP(E171,'StashAway Pricing'!$A$2:$C$8,1,TRUE)))/12</f>
        <v>188.76221253661416</v>
      </c>
      <c r="J171" s="5">
        <f>F171+J170</f>
        <v>50230.671418728365</v>
      </c>
      <c r="K171" s="5">
        <f t="shared" si="28"/>
        <v>13845.538665350141</v>
      </c>
      <c r="L171" s="5">
        <f t="shared" si="29"/>
        <v>13726.152349976608</v>
      </c>
      <c r="M171" s="5">
        <f t="shared" si="30"/>
        <v>14983.26742413498</v>
      </c>
    </row>
    <row r="172" spans="1:13" x14ac:dyDescent="0.25">
      <c r="A172">
        <f t="shared" si="23"/>
        <v>159</v>
      </c>
      <c r="B172" s="5">
        <f t="shared" si="24"/>
        <v>418461.34283745318</v>
      </c>
      <c r="C172" s="5">
        <f t="shared" si="25"/>
        <v>465819.73710725521</v>
      </c>
      <c r="D172" s="5">
        <f t="shared" si="26"/>
        <v>466143.67584973911</v>
      </c>
      <c r="E172" s="5">
        <f t="shared" si="27"/>
        <v>464148.05858535512</v>
      </c>
      <c r="F172" s="24">
        <f t="shared" si="21"/>
        <v>697.43557139575535</v>
      </c>
      <c r="G172" s="1">
        <f t="shared" si="22"/>
        <v>194.09155712802303</v>
      </c>
      <c r="H172" s="1">
        <f>18/12+0.5%*D172/12</f>
        <v>195.72653160405798</v>
      </c>
      <c r="I172" s="1">
        <f>(VLOOKUP(E172,'StashAway Pricing'!$A$2:$C$8,3,TRUE)+VLOOKUP(E172,'StashAway Pricing'!$A$2:$C$8,2,TRUE)*(E172-VLOOKUP(E172,'StashAway Pricing'!$A$2:$C$8,1,TRUE)))/12</f>
        <v>190.13268619511837</v>
      </c>
      <c r="J172" s="5">
        <f>F172+J171</f>
        <v>50928.106990124121</v>
      </c>
      <c r="K172" s="5">
        <f t="shared" si="28"/>
        <v>14039.630222478165</v>
      </c>
      <c r="L172" s="5">
        <f t="shared" si="29"/>
        <v>13921.878881580666</v>
      </c>
      <c r="M172" s="5">
        <f t="shared" si="30"/>
        <v>15173.400110330098</v>
      </c>
    </row>
    <row r="173" spans="1:13" x14ac:dyDescent="0.25">
      <c r="A173">
        <f t="shared" si="23"/>
        <v>160</v>
      </c>
      <c r="B173" s="5">
        <f t="shared" si="24"/>
        <v>421856.21398024465</v>
      </c>
      <c r="C173" s="5">
        <f t="shared" si="25"/>
        <v>469954.74423566344</v>
      </c>
      <c r="D173" s="5">
        <f t="shared" si="26"/>
        <v>470278.66769738367</v>
      </c>
      <c r="E173" s="5">
        <f t="shared" si="27"/>
        <v>468278.6661920867</v>
      </c>
      <c r="F173" s="24">
        <f t="shared" si="21"/>
        <v>703.09368996707451</v>
      </c>
      <c r="G173" s="1">
        <f t="shared" si="22"/>
        <v>195.81447676485979</v>
      </c>
      <c r="H173" s="1">
        <f>18/12+0.5%*D173/12</f>
        <v>197.44944487390987</v>
      </c>
      <c r="I173" s="1">
        <f>(VLOOKUP(E173,'StashAway Pricing'!$A$2:$C$8,3,TRUE)+VLOOKUP(E173,'StashAway Pricing'!$A$2:$C$8,2,TRUE)*(E173-VLOOKUP(E173,'StashAway Pricing'!$A$2:$C$8,1,TRUE)))/12</f>
        <v>191.50955539736222</v>
      </c>
      <c r="J173" s="5">
        <f>F173+J172</f>
        <v>51631.200680091199</v>
      </c>
      <c r="K173" s="5">
        <f t="shared" si="28"/>
        <v>14235.444699243024</v>
      </c>
      <c r="L173" s="5">
        <f t="shared" si="29"/>
        <v>14119.328326454575</v>
      </c>
      <c r="M173" s="5">
        <f t="shared" si="30"/>
        <v>15364.90966572746</v>
      </c>
    </row>
    <row r="174" spans="1:13" x14ac:dyDescent="0.25">
      <c r="A174">
        <f t="shared" si="23"/>
        <v>161</v>
      </c>
      <c r="B174" s="5">
        <f t="shared" si="24"/>
        <v>425262.40136017877</v>
      </c>
      <c r="C174" s="5">
        <f t="shared" si="25"/>
        <v>474108.70348007686</v>
      </c>
      <c r="D174" s="5">
        <f t="shared" si="26"/>
        <v>474432.61159099662</v>
      </c>
      <c r="E174" s="5">
        <f t="shared" si="27"/>
        <v>472428.54996764968</v>
      </c>
      <c r="F174" s="24">
        <f t="shared" si="21"/>
        <v>708.77066893363133</v>
      </c>
      <c r="G174" s="1">
        <f t="shared" si="22"/>
        <v>197.54529311669867</v>
      </c>
      <c r="H174" s="1">
        <f>18/12+0.5%*D174/12</f>
        <v>199.18025482958194</v>
      </c>
      <c r="I174" s="1">
        <f>(VLOOKUP(E174,'StashAway Pricing'!$A$2:$C$8,3,TRUE)+VLOOKUP(E174,'StashAway Pricing'!$A$2:$C$8,2,TRUE)*(E174-VLOOKUP(E174,'StashAway Pricing'!$A$2:$C$8,1,TRUE)))/12</f>
        <v>192.89284998921656</v>
      </c>
      <c r="J174" s="5">
        <f>F174+J173</f>
        <v>52339.971349024832</v>
      </c>
      <c r="K174" s="5">
        <f t="shared" si="28"/>
        <v>14432.989992359722</v>
      </c>
      <c r="L174" s="5">
        <f t="shared" si="29"/>
        <v>14318.508581284157</v>
      </c>
      <c r="M174" s="5">
        <f t="shared" si="30"/>
        <v>15557.802515716678</v>
      </c>
    </row>
    <row r="175" spans="1:13" x14ac:dyDescent="0.25">
      <c r="A175">
        <f t="shared" si="23"/>
        <v>162</v>
      </c>
      <c r="B175" s="5">
        <f t="shared" si="24"/>
        <v>428679.94269804598</v>
      </c>
      <c r="C175" s="5">
        <f t="shared" si="25"/>
        <v>478281.70170436049</v>
      </c>
      <c r="D175" s="5">
        <f t="shared" si="26"/>
        <v>478605.59439412196</v>
      </c>
      <c r="E175" s="5">
        <f t="shared" si="27"/>
        <v>476597.79986749863</v>
      </c>
      <c r="F175" s="24">
        <f t="shared" si="21"/>
        <v>714.46657116341009</v>
      </c>
      <c r="G175" s="1">
        <f t="shared" si="22"/>
        <v>199.28404237681687</v>
      </c>
      <c r="H175" s="1">
        <f>18/12+0.5%*D175/12</f>
        <v>200.9189976642175</v>
      </c>
      <c r="I175" s="1">
        <f>(VLOOKUP(E175,'StashAway Pricing'!$A$2:$C$8,3,TRUE)+VLOOKUP(E175,'StashAway Pricing'!$A$2:$C$8,2,TRUE)*(E175-VLOOKUP(E175,'StashAway Pricing'!$A$2:$C$8,1,TRUE)))/12</f>
        <v>194.28259995583289</v>
      </c>
      <c r="J175" s="5">
        <f>F175+J174</f>
        <v>53054.43792018824</v>
      </c>
      <c r="K175" s="5">
        <f t="shared" si="28"/>
        <v>14632.27403473654</v>
      </c>
      <c r="L175" s="5">
        <f t="shared" si="29"/>
        <v>14519.427578948375</v>
      </c>
      <c r="M175" s="5">
        <f t="shared" si="30"/>
        <v>15752.085115672511</v>
      </c>
    </row>
    <row r="176" spans="1:13" x14ac:dyDescent="0.25">
      <c r="A176">
        <f t="shared" si="23"/>
        <v>163</v>
      </c>
      <c r="B176" s="5">
        <f t="shared" si="24"/>
        <v>432108.87584037276</v>
      </c>
      <c r="C176" s="5">
        <f t="shared" si="25"/>
        <v>482473.82617050543</v>
      </c>
      <c r="D176" s="5">
        <f t="shared" si="26"/>
        <v>482797.70336842828</v>
      </c>
      <c r="E176" s="5">
        <f t="shared" si="27"/>
        <v>480786.5062668802</v>
      </c>
      <c r="F176" s="24">
        <f t="shared" si="21"/>
        <v>720.18145973395451</v>
      </c>
      <c r="G176" s="1">
        <f t="shared" si="22"/>
        <v>201.03076090437727</v>
      </c>
      <c r="H176" s="1">
        <f>18/12+0.5%*D176/12</f>
        <v>202.66570973684512</v>
      </c>
      <c r="I176" s="1">
        <f>(VLOOKUP(E176,'StashAway Pricing'!$A$2:$C$8,3,TRUE)+VLOOKUP(E176,'StashAway Pricing'!$A$2:$C$8,2,TRUE)*(E176-VLOOKUP(E176,'StashAway Pricing'!$A$2:$C$8,1,TRUE)))/12</f>
        <v>195.67883542229342</v>
      </c>
      <c r="J176" s="5">
        <f>F176+J175</f>
        <v>53774.619379922195</v>
      </c>
      <c r="K176" s="5">
        <f t="shared" si="28"/>
        <v>14833.304795640917</v>
      </c>
      <c r="L176" s="5">
        <f t="shared" si="29"/>
        <v>14722.093288685219</v>
      </c>
      <c r="M176" s="5">
        <f t="shared" si="30"/>
        <v>15947.763951094805</v>
      </c>
    </row>
    <row r="177" spans="1:13" x14ac:dyDescent="0.25">
      <c r="A177">
        <f t="shared" si="23"/>
        <v>164</v>
      </c>
      <c r="B177" s="5">
        <f t="shared" si="24"/>
        <v>435549.23875984061</v>
      </c>
      <c r="C177" s="5">
        <f t="shared" si="25"/>
        <v>486685.16454045352</v>
      </c>
      <c r="D177" s="5">
        <f t="shared" si="26"/>
        <v>487009.02617553348</v>
      </c>
      <c r="E177" s="5">
        <f t="shared" si="27"/>
        <v>484994.75996279228</v>
      </c>
      <c r="F177" s="24">
        <f t="shared" si="21"/>
        <v>725.91539793306765</v>
      </c>
      <c r="G177" s="1">
        <f t="shared" si="22"/>
        <v>202.78548522518898</v>
      </c>
      <c r="H177" s="1">
        <f>18/12+0.5%*D177/12</f>
        <v>204.42042757313894</v>
      </c>
      <c r="I177" s="1">
        <f>(VLOOKUP(E177,'StashAway Pricing'!$A$2:$C$8,3,TRUE)+VLOOKUP(E177,'StashAway Pricing'!$A$2:$C$8,2,TRUE)*(E177-VLOOKUP(E177,'StashAway Pricing'!$A$2:$C$8,1,TRUE)))/12</f>
        <v>197.0815866542641</v>
      </c>
      <c r="J177" s="5">
        <f>F177+J176</f>
        <v>54500.53477785526</v>
      </c>
      <c r="K177" s="5">
        <f t="shared" si="28"/>
        <v>15036.090280866107</v>
      </c>
      <c r="L177" s="5">
        <f t="shared" si="29"/>
        <v>14926.513716258358</v>
      </c>
      <c r="M177" s="5">
        <f t="shared" si="30"/>
        <v>16144.845537749068</v>
      </c>
    </row>
    <row r="178" spans="1:13" x14ac:dyDescent="0.25">
      <c r="A178">
        <f t="shared" si="23"/>
        <v>165</v>
      </c>
      <c r="B178" s="5">
        <f t="shared" si="24"/>
        <v>439001.06955570669</v>
      </c>
      <c r="C178" s="5">
        <f t="shared" si="25"/>
        <v>490915.80487793055</v>
      </c>
      <c r="D178" s="5">
        <f t="shared" si="26"/>
        <v>491239.65087883797</v>
      </c>
      <c r="E178" s="5">
        <f t="shared" si="27"/>
        <v>489222.65217595192</v>
      </c>
      <c r="F178" s="24">
        <f t="shared" si="21"/>
        <v>731.66844925951125</v>
      </c>
      <c r="G178" s="1">
        <f t="shared" si="22"/>
        <v>204.54825203247105</v>
      </c>
      <c r="H178" s="1">
        <f>18/12+0.5%*D178/12</f>
        <v>206.18318786618249</v>
      </c>
      <c r="I178" s="1">
        <f>(VLOOKUP(E178,'StashAway Pricing'!$A$2:$C$8,3,TRUE)+VLOOKUP(E178,'StashAway Pricing'!$A$2:$C$8,2,TRUE)*(E178-VLOOKUP(E178,'StashAway Pricing'!$A$2:$C$8,1,TRUE)))/12</f>
        <v>198.49088405865064</v>
      </c>
      <c r="J178" s="5">
        <f>F178+J177</f>
        <v>55232.203227114769</v>
      </c>
      <c r="K178" s="5">
        <f t="shared" si="28"/>
        <v>15240.638532898578</v>
      </c>
      <c r="L178" s="5">
        <f t="shared" si="29"/>
        <v>15132.696904124541</v>
      </c>
      <c r="M178" s="5">
        <f t="shared" si="30"/>
        <v>16343.336421807719</v>
      </c>
    </row>
    <row r="179" spans="1:13" x14ac:dyDescent="0.25">
      <c r="A179">
        <f t="shared" si="23"/>
        <v>166</v>
      </c>
      <c r="B179" s="5">
        <f t="shared" si="24"/>
        <v>442464.40645422565</v>
      </c>
      <c r="C179" s="5">
        <f t="shared" si="25"/>
        <v>495165.83565028768</v>
      </c>
      <c r="D179" s="5">
        <f t="shared" si="26"/>
        <v>495489.66594536591</v>
      </c>
      <c r="E179" s="5">
        <f t="shared" si="27"/>
        <v>493470.27455277299</v>
      </c>
      <c r="F179" s="24">
        <f t="shared" si="21"/>
        <v>737.44067742370942</v>
      </c>
      <c r="G179" s="1">
        <f t="shared" si="22"/>
        <v>206.31909818761986</v>
      </c>
      <c r="H179" s="1">
        <f>18/12+0.5%*D179/12</f>
        <v>207.95402747723583</v>
      </c>
      <c r="I179" s="1">
        <f>(VLOOKUP(E179,'StashAway Pricing'!$A$2:$C$8,3,TRUE)+VLOOKUP(E179,'StashAway Pricing'!$A$2:$C$8,2,TRUE)*(E179-VLOOKUP(E179,'StashAway Pricing'!$A$2:$C$8,1,TRUE)))/12</f>
        <v>199.90675818425765</v>
      </c>
      <c r="J179" s="5">
        <f>F179+J178</f>
        <v>55969.643904538476</v>
      </c>
      <c r="K179" s="5">
        <f t="shared" si="28"/>
        <v>15446.957631086198</v>
      </c>
      <c r="L179" s="5">
        <f t="shared" si="29"/>
        <v>15340.650931601776</v>
      </c>
      <c r="M179" s="5">
        <f t="shared" si="30"/>
        <v>16543.243179991976</v>
      </c>
    </row>
    <row r="180" spans="1:13" x14ac:dyDescent="0.25">
      <c r="A180">
        <f t="shared" si="23"/>
        <v>167</v>
      </c>
      <c r="B180" s="5">
        <f t="shared" si="24"/>
        <v>445939.28780907299</v>
      </c>
      <c r="C180" s="5">
        <f t="shared" si="25"/>
        <v>499435.34573035146</v>
      </c>
      <c r="D180" s="5">
        <f t="shared" si="26"/>
        <v>499759.16024761542</v>
      </c>
      <c r="E180" s="5">
        <f t="shared" si="27"/>
        <v>497737.71916735254</v>
      </c>
      <c r="F180" s="24">
        <f t="shared" si="21"/>
        <v>743.23214634845499</v>
      </c>
      <c r="G180" s="1">
        <f t="shared" si="22"/>
        <v>208.09806072097979</v>
      </c>
      <c r="H180" s="1">
        <f>18/12+0.5%*D180/12</f>
        <v>209.73298343650643</v>
      </c>
      <c r="I180" s="1">
        <f>(VLOOKUP(E180,'StashAway Pricing'!$A$2:$C$8,3,TRUE)+VLOOKUP(E180,'StashAway Pricing'!$A$2:$C$8,2,TRUE)*(E180-VLOOKUP(E180,'StashAway Pricing'!$A$2:$C$8,1,TRUE)))/12</f>
        <v>201.32923972245086</v>
      </c>
      <c r="J180" s="5">
        <f>F180+J179</f>
        <v>56712.876050886931</v>
      </c>
      <c r="K180" s="5">
        <f t="shared" si="28"/>
        <v>15655.055691807178</v>
      </c>
      <c r="L180" s="5">
        <f t="shared" si="29"/>
        <v>15550.383915038283</v>
      </c>
      <c r="M180" s="5">
        <f t="shared" si="30"/>
        <v>16744.572419714426</v>
      </c>
    </row>
    <row r="181" spans="1:13" x14ac:dyDescent="0.25">
      <c r="A181">
        <f t="shared" si="23"/>
        <v>168</v>
      </c>
      <c r="B181" s="5">
        <f t="shared" si="24"/>
        <v>449425.75210176985</v>
      </c>
      <c r="C181" s="5">
        <f t="shared" si="25"/>
        <v>503724.42439828214</v>
      </c>
      <c r="D181" s="5">
        <f t="shared" si="26"/>
        <v>504048.22306541697</v>
      </c>
      <c r="E181" s="5">
        <f t="shared" si="27"/>
        <v>502025.07852346677</v>
      </c>
      <c r="F181" s="24">
        <f t="shared" si="21"/>
        <v>749.04292016961642</v>
      </c>
      <c r="G181" s="1">
        <f t="shared" si="22"/>
        <v>209.88517683261759</v>
      </c>
      <c r="H181" s="1">
        <f>18/12+0.5%*D181/12</f>
        <v>211.52009294392374</v>
      </c>
      <c r="I181" s="1">
        <f>(VLOOKUP(E181,'StashAway Pricing'!$A$2:$C$8,3,TRUE)+VLOOKUP(E181,'StashAway Pricing'!$A$2:$C$8,2,TRUE)*(E181-VLOOKUP(E181,'StashAway Pricing'!$A$2:$C$8,1,TRUE)))/12</f>
        <v>202.58960296420003</v>
      </c>
      <c r="J181" s="5">
        <f>F181+J180</f>
        <v>57461.918971056548</v>
      </c>
      <c r="K181" s="5">
        <f t="shared" si="28"/>
        <v>15864.940868639795</v>
      </c>
      <c r="L181" s="5">
        <f t="shared" si="29"/>
        <v>15761.904007982206</v>
      </c>
      <c r="M181" s="5">
        <f t="shared" si="30"/>
        <v>16947.162022678625</v>
      </c>
    </row>
    <row r="182" spans="1:13" x14ac:dyDescent="0.25">
      <c r="A182">
        <f t="shared" si="23"/>
        <v>169</v>
      </c>
      <c r="B182" s="5">
        <f t="shared" si="24"/>
        <v>452923.83794210904</v>
      </c>
      <c r="C182" s="5">
        <f t="shared" si="25"/>
        <v>508033.16134344088</v>
      </c>
      <c r="D182" s="5">
        <f t="shared" si="26"/>
        <v>508356.9440878001</v>
      </c>
      <c r="E182" s="5">
        <f t="shared" si="27"/>
        <v>506332.61431311991</v>
      </c>
      <c r="F182" s="24">
        <f t="shared" si="21"/>
        <v>754.87306323684834</v>
      </c>
      <c r="G182" s="1">
        <f t="shared" si="22"/>
        <v>211.68048389310036</v>
      </c>
      <c r="H182" s="1">
        <f>18/12+0.5%*D182/12</f>
        <v>213.31539336991671</v>
      </c>
      <c r="I182" s="1">
        <f>(VLOOKUP(E182,'StashAway Pricing'!$A$2:$C$8,3,TRUE)+VLOOKUP(E182,'StashAway Pricing'!$A$2:$C$8,2,TRUE)*(E182-VLOOKUP(E182,'StashAway Pricing'!$A$2:$C$8,1,TRUE)))/12</f>
        <v>203.6664869116133</v>
      </c>
      <c r="J182" s="5">
        <f>F182+J181</f>
        <v>58216.792034293394</v>
      </c>
      <c r="K182" s="5">
        <f t="shared" si="28"/>
        <v>16076.621352532895</v>
      </c>
      <c r="L182" s="5">
        <f t="shared" si="29"/>
        <v>15975.219401352122</v>
      </c>
      <c r="M182" s="5">
        <f t="shared" si="30"/>
        <v>17150.828509590239</v>
      </c>
    </row>
    <row r="183" spans="1:13" x14ac:dyDescent="0.25">
      <c r="A183">
        <f t="shared" si="23"/>
        <v>170</v>
      </c>
      <c r="B183" s="5">
        <f t="shared" si="24"/>
        <v>456433.58406858268</v>
      </c>
      <c r="C183" s="5">
        <f t="shared" si="25"/>
        <v>512361.64666626492</v>
      </c>
      <c r="D183" s="5">
        <f t="shared" si="26"/>
        <v>512685.41341486911</v>
      </c>
      <c r="E183" s="5">
        <f t="shared" si="27"/>
        <v>510660.61089777388</v>
      </c>
      <c r="F183" s="24">
        <f t="shared" si="21"/>
        <v>760.72264011430445</v>
      </c>
      <c r="G183" s="1">
        <f t="shared" si="22"/>
        <v>213.48401944427704</v>
      </c>
      <c r="H183" s="1">
        <f>18/12+0.5%*D183/12</f>
        <v>215.11892225619548</v>
      </c>
      <c r="I183" s="1">
        <f>(VLOOKUP(E183,'StashAway Pricing'!$A$2:$C$8,3,TRUE)+VLOOKUP(E183,'StashAway Pricing'!$A$2:$C$8,2,TRUE)*(E183-VLOOKUP(E183,'StashAway Pricing'!$A$2:$C$8,1,TRUE)))/12</f>
        <v>204.74848605777683</v>
      </c>
      <c r="J183" s="5">
        <f>F183+J182</f>
        <v>58977.514674407699</v>
      </c>
      <c r="K183" s="5">
        <f t="shared" si="28"/>
        <v>16290.105371977172</v>
      </c>
      <c r="L183" s="5">
        <f t="shared" si="29"/>
        <v>16190.338323608317</v>
      </c>
      <c r="M183" s="5">
        <f t="shared" si="30"/>
        <v>17355.576995648014</v>
      </c>
    </row>
    <row r="184" spans="1:13" x14ac:dyDescent="0.25">
      <c r="A184">
        <f t="shared" si="23"/>
        <v>171</v>
      </c>
      <c r="B184" s="5">
        <f t="shared" si="24"/>
        <v>459955.02934881125</v>
      </c>
      <c r="C184" s="5">
        <f t="shared" si="25"/>
        <v>516709.9708801519</v>
      </c>
      <c r="D184" s="5">
        <f t="shared" si="26"/>
        <v>517033.72155968717</v>
      </c>
      <c r="E184" s="5">
        <f t="shared" si="27"/>
        <v>515009.16546620487</v>
      </c>
      <c r="F184" s="24">
        <f t="shared" si="21"/>
        <v>766.5917155813521</v>
      </c>
      <c r="G184" s="1">
        <f t="shared" si="22"/>
        <v>215.2958212000633</v>
      </c>
      <c r="H184" s="1">
        <f>18/12+0.5%*D184/12</f>
        <v>216.93071731653632</v>
      </c>
      <c r="I184" s="1">
        <f>(VLOOKUP(E184,'StashAway Pricing'!$A$2:$C$8,3,TRUE)+VLOOKUP(E184,'StashAway Pricing'!$A$2:$C$8,2,TRUE)*(E184-VLOOKUP(E184,'StashAway Pricing'!$A$2:$C$8,1,TRUE)))/12</f>
        <v>205.83562469988453</v>
      </c>
      <c r="J184" s="5">
        <f>F184+J183</f>
        <v>59744.106389989051</v>
      </c>
      <c r="K184" s="5">
        <f t="shared" si="28"/>
        <v>16505.401193177237</v>
      </c>
      <c r="L184" s="5">
        <f t="shared" si="29"/>
        <v>16407.269040924853</v>
      </c>
      <c r="M184" s="5">
        <f t="shared" si="30"/>
        <v>17561.412620347899</v>
      </c>
    </row>
    <row r="185" spans="1:13" x14ac:dyDescent="0.25">
      <c r="A185">
        <f t="shared" si="23"/>
        <v>172</v>
      </c>
      <c r="B185" s="5">
        <f t="shared" si="24"/>
        <v>463488.21277997387</v>
      </c>
      <c r="C185" s="5">
        <f t="shared" si="25"/>
        <v>521078.22491335252</v>
      </c>
      <c r="D185" s="5">
        <f t="shared" si="26"/>
        <v>521401.95945016906</v>
      </c>
      <c r="E185" s="5">
        <f t="shared" si="27"/>
        <v>519378.37566883594</v>
      </c>
      <c r="F185" s="24">
        <f t="shared" si="21"/>
        <v>772.48035463328972</v>
      </c>
      <c r="G185" s="1">
        <f t="shared" si="22"/>
        <v>217.11592704723023</v>
      </c>
      <c r="H185" s="1">
        <f>18/12+0.5%*D185/12</f>
        <v>218.75081643757042</v>
      </c>
      <c r="I185" s="1">
        <f>(VLOOKUP(E185,'StashAway Pricing'!$A$2:$C$8,3,TRUE)+VLOOKUP(E185,'StashAway Pricing'!$A$2:$C$8,2,TRUE)*(E185-VLOOKUP(E185,'StashAway Pricing'!$A$2:$C$8,1,TRUE)))/12</f>
        <v>206.92792725054233</v>
      </c>
      <c r="J185" s="5">
        <f>F185+J184</f>
        <v>60516.586744622342</v>
      </c>
      <c r="K185" s="5">
        <f t="shared" si="28"/>
        <v>16722.517120224467</v>
      </c>
      <c r="L185" s="5">
        <f t="shared" si="29"/>
        <v>16626.019857362426</v>
      </c>
      <c r="M185" s="5">
        <f t="shared" si="30"/>
        <v>17768.34054759844</v>
      </c>
    </row>
    <row r="186" spans="1:13" x14ac:dyDescent="0.25">
      <c r="A186">
        <f t="shared" si="23"/>
        <v>173</v>
      </c>
      <c r="B186" s="5">
        <f t="shared" si="24"/>
        <v>467033.17348924041</v>
      </c>
      <c r="C186" s="5">
        <f t="shared" si="25"/>
        <v>525466.50011087197</v>
      </c>
      <c r="D186" s="5">
        <f t="shared" si="26"/>
        <v>525790.21843098232</v>
      </c>
      <c r="E186" s="5">
        <f t="shared" si="27"/>
        <v>523768.33961992949</v>
      </c>
      <c r="F186" s="24">
        <f t="shared" si="21"/>
        <v>778.38862248206726</v>
      </c>
      <c r="G186" s="1">
        <f t="shared" si="22"/>
        <v>218.94437504619665</v>
      </c>
      <c r="H186" s="1">
        <f>18/12+0.5%*D186/12</f>
        <v>220.57925767957599</v>
      </c>
      <c r="I186" s="1">
        <f>(VLOOKUP(E186,'StashAway Pricing'!$A$2:$C$8,3,TRUE)+VLOOKUP(E186,'StashAway Pricing'!$A$2:$C$8,2,TRUE)*(E186-VLOOKUP(E186,'StashAway Pricing'!$A$2:$C$8,1,TRUE)))/12</f>
        <v>208.02541823831572</v>
      </c>
      <c r="J186" s="5">
        <f>F186+J185</f>
        <v>61294.975367104409</v>
      </c>
      <c r="K186" s="5">
        <f t="shared" si="28"/>
        <v>16941.461495270665</v>
      </c>
      <c r="L186" s="5">
        <f t="shared" si="29"/>
        <v>16846.599115042001</v>
      </c>
      <c r="M186" s="5">
        <f t="shared" si="30"/>
        <v>17976.365965836754</v>
      </c>
    </row>
    <row r="187" spans="1:13" x14ac:dyDescent="0.25">
      <c r="A187">
        <f t="shared" si="23"/>
        <v>174</v>
      </c>
      <c r="B187" s="5">
        <f t="shared" si="24"/>
        <v>470589.9507342045</v>
      </c>
      <c r="C187" s="5">
        <f t="shared" si="25"/>
        <v>529874.88823638007</v>
      </c>
      <c r="D187" s="5">
        <f t="shared" si="26"/>
        <v>530198.59026545763</v>
      </c>
      <c r="E187" s="5">
        <f t="shared" si="27"/>
        <v>528179.1558997907</v>
      </c>
      <c r="F187" s="24">
        <f t="shared" si="21"/>
        <v>784.31658455700745</v>
      </c>
      <c r="G187" s="1">
        <f t="shared" si="22"/>
        <v>220.78120343182502</v>
      </c>
      <c r="H187" s="1">
        <f>18/12+0.5%*D187/12</f>
        <v>222.41607927727401</v>
      </c>
      <c r="I187" s="1">
        <f>(VLOOKUP(E187,'StashAway Pricing'!$A$2:$C$8,3,TRUE)+VLOOKUP(E187,'StashAway Pricing'!$A$2:$C$8,2,TRUE)*(E187-VLOOKUP(E187,'StashAway Pricing'!$A$2:$C$8,1,TRUE)))/12</f>
        <v>209.12812230828101</v>
      </c>
      <c r="J187" s="5">
        <f>F187+J186</f>
        <v>62079.29195166142</v>
      </c>
      <c r="K187" s="5">
        <f t="shared" si="28"/>
        <v>17162.242698702492</v>
      </c>
      <c r="L187" s="5">
        <f t="shared" si="29"/>
        <v>17069.015194319276</v>
      </c>
      <c r="M187" s="5">
        <f t="shared" si="30"/>
        <v>18185.494088145035</v>
      </c>
    </row>
    <row r="188" spans="1:13" x14ac:dyDescent="0.25">
      <c r="A188">
        <f t="shared" si="23"/>
        <v>175</v>
      </c>
      <c r="B188" s="5">
        <f t="shared" si="24"/>
        <v>474158.58390331845</v>
      </c>
      <c r="C188" s="5">
        <f t="shared" si="25"/>
        <v>534303.48147413018</v>
      </c>
      <c r="D188" s="5">
        <f t="shared" si="26"/>
        <v>534627.16713750758</v>
      </c>
      <c r="E188" s="5">
        <f t="shared" si="27"/>
        <v>532610.92355698126</v>
      </c>
      <c r="F188" s="24">
        <f t="shared" si="21"/>
        <v>790.26430650553073</v>
      </c>
      <c r="G188" s="1">
        <f t="shared" si="22"/>
        <v>222.62645061422089</v>
      </c>
      <c r="H188" s="1">
        <f>18/12+0.5%*D188/12</f>
        <v>224.26131964062816</v>
      </c>
      <c r="I188" s="1">
        <f>(VLOOKUP(E188,'StashAway Pricing'!$A$2:$C$8,3,TRUE)+VLOOKUP(E188,'StashAway Pricing'!$A$2:$C$8,2,TRUE)*(E188-VLOOKUP(E188,'StashAway Pricing'!$A$2:$C$8,1,TRUE)))/12</f>
        <v>210.23606422257865</v>
      </c>
      <c r="J188" s="5">
        <f>F188+J187</f>
        <v>62869.556258166951</v>
      </c>
      <c r="K188" s="5">
        <f t="shared" si="28"/>
        <v>17384.869149316713</v>
      </c>
      <c r="L188" s="5">
        <f t="shared" si="29"/>
        <v>17293.276513959903</v>
      </c>
      <c r="M188" s="5">
        <f t="shared" si="30"/>
        <v>18395.730152367614</v>
      </c>
    </row>
    <row r="189" spans="1:13" x14ac:dyDescent="0.25">
      <c r="A189">
        <f t="shared" si="23"/>
        <v>176</v>
      </c>
      <c r="B189" s="5">
        <f t="shared" si="24"/>
        <v>477739.11251632951</v>
      </c>
      <c r="C189" s="5">
        <f t="shared" si="25"/>
        <v>538752.37243088661</v>
      </c>
      <c r="D189" s="5">
        <f t="shared" si="26"/>
        <v>539076.04165355442</v>
      </c>
      <c r="E189" s="5">
        <f t="shared" si="27"/>
        <v>537063.74211054354</v>
      </c>
      <c r="F189" s="24">
        <f t="shared" si="21"/>
        <v>796.23185419388255</v>
      </c>
      <c r="G189" s="1">
        <f t="shared" si="22"/>
        <v>224.48015517953607</v>
      </c>
      <c r="H189" s="1">
        <f>18/12+0.5%*D189/12</f>
        <v>226.11501735564767</v>
      </c>
      <c r="I189" s="1">
        <f>(VLOOKUP(E189,'StashAway Pricing'!$A$2:$C$8,3,TRUE)+VLOOKUP(E189,'StashAway Pricing'!$A$2:$C$8,2,TRUE)*(E189-VLOOKUP(E189,'StashAway Pricing'!$A$2:$C$8,1,TRUE)))/12</f>
        <v>211.34926886096923</v>
      </c>
      <c r="J189" s="5">
        <f>F189+J188</f>
        <v>63665.788112360831</v>
      </c>
      <c r="K189" s="5">
        <f t="shared" si="28"/>
        <v>17609.349304496249</v>
      </c>
      <c r="L189" s="5">
        <f t="shared" si="29"/>
        <v>17519.391531315552</v>
      </c>
      <c r="M189" s="5">
        <f t="shared" si="30"/>
        <v>18607.079421228584</v>
      </c>
    </row>
    <row r="190" spans="1:13" x14ac:dyDescent="0.25">
      <c r="A190">
        <f t="shared" si="23"/>
        <v>177</v>
      </c>
      <c r="B190" s="5">
        <f t="shared" si="24"/>
        <v>481331.5762247172</v>
      </c>
      <c r="C190" s="5">
        <f t="shared" si="25"/>
        <v>543221.65413786145</v>
      </c>
      <c r="D190" s="5">
        <f t="shared" si="26"/>
        <v>543545.30684446648</v>
      </c>
      <c r="E190" s="5">
        <f t="shared" si="27"/>
        <v>541537.71155223518</v>
      </c>
      <c r="F190" s="24">
        <f t="shared" si="21"/>
        <v>802.21929370786199</v>
      </c>
      <c r="G190" s="1">
        <f t="shared" si="22"/>
        <v>226.34235589077559</v>
      </c>
      <c r="H190" s="1">
        <f>18/12+0.5%*D190/12</f>
        <v>227.97721118519436</v>
      </c>
      <c r="I190" s="1">
        <f>(VLOOKUP(E190,'StashAway Pricing'!$A$2:$C$8,3,TRUE)+VLOOKUP(E190,'StashAway Pricing'!$A$2:$C$8,2,TRUE)*(E190-VLOOKUP(E190,'StashAway Pricing'!$A$2:$C$8,1,TRUE)))/12</f>
        <v>212.46776122139212</v>
      </c>
      <c r="J190" s="5">
        <f>F190+J189</f>
        <v>64468.007406068697</v>
      </c>
      <c r="K190" s="5">
        <f t="shared" si="28"/>
        <v>17835.691660387023</v>
      </c>
      <c r="L190" s="5">
        <f t="shared" si="29"/>
        <v>17747.368742500745</v>
      </c>
      <c r="M190" s="5">
        <f t="shared" si="30"/>
        <v>18819.547182449976</v>
      </c>
    </row>
    <row r="191" spans="1:13" x14ac:dyDescent="0.25">
      <c r="A191">
        <f t="shared" si="23"/>
        <v>178</v>
      </c>
      <c r="B191" s="5">
        <f t="shared" si="24"/>
        <v>484936.01481213287</v>
      </c>
      <c r="C191" s="5">
        <f t="shared" si="25"/>
        <v>547711.42005265993</v>
      </c>
      <c r="D191" s="5">
        <f t="shared" si="26"/>
        <v>548035.05616750359</v>
      </c>
      <c r="E191" s="5">
        <f t="shared" si="27"/>
        <v>546032.93234877498</v>
      </c>
      <c r="F191" s="24">
        <f t="shared" si="21"/>
        <v>808.22669135355488</v>
      </c>
      <c r="G191" s="1">
        <f t="shared" si="22"/>
        <v>228.2130916886083</v>
      </c>
      <c r="H191" s="1">
        <f>18/12+0.5%*D191/12</f>
        <v>229.84794006979317</v>
      </c>
      <c r="I191" s="1">
        <f>(VLOOKUP(E191,'StashAway Pricing'!$A$2:$C$8,3,TRUE)+VLOOKUP(E191,'StashAway Pricing'!$A$2:$C$8,2,TRUE)*(E191-VLOOKUP(E191,'StashAway Pricing'!$A$2:$C$8,1,TRUE)))/12</f>
        <v>213.59156642052707</v>
      </c>
      <c r="J191" s="5">
        <f>F191+J190</f>
        <v>65276.234097422253</v>
      </c>
      <c r="K191" s="5">
        <f t="shared" si="28"/>
        <v>18063.904752075632</v>
      </c>
      <c r="L191" s="5">
        <f t="shared" si="29"/>
        <v>17977.216682570539</v>
      </c>
      <c r="M191" s="5">
        <f t="shared" si="30"/>
        <v>19033.138748870504</v>
      </c>
    </row>
    <row r="192" spans="1:13" x14ac:dyDescent="0.25">
      <c r="A192">
        <f t="shared" si="23"/>
        <v>179</v>
      </c>
      <c r="B192" s="5">
        <f t="shared" si="24"/>
        <v>488552.46819483995</v>
      </c>
      <c r="C192" s="5">
        <f t="shared" si="25"/>
        <v>552221.76406123454</v>
      </c>
      <c r="D192" s="5">
        <f t="shared" si="26"/>
        <v>552545.3835082713</v>
      </c>
      <c r="E192" s="5">
        <f t="shared" si="27"/>
        <v>550549.50544409826</v>
      </c>
      <c r="F192" s="24">
        <f t="shared" si="21"/>
        <v>814.25411365806667</v>
      </c>
      <c r="G192" s="1">
        <f t="shared" si="22"/>
        <v>230.09240169218106</v>
      </c>
      <c r="H192" s="1">
        <f>18/12+0.5%*D192/12</f>
        <v>231.72724312844639</v>
      </c>
      <c r="I192" s="1">
        <f>(VLOOKUP(E192,'StashAway Pricing'!$A$2:$C$8,3,TRUE)+VLOOKUP(E192,'StashAway Pricing'!$A$2:$C$8,2,TRUE)*(E192-VLOOKUP(E192,'StashAway Pricing'!$A$2:$C$8,1,TRUE)))/12</f>
        <v>214.72070969435791</v>
      </c>
      <c r="J192" s="5">
        <f>F192+J191</f>
        <v>66090.488211080316</v>
      </c>
      <c r="K192" s="5">
        <f t="shared" si="28"/>
        <v>18293.997153767814</v>
      </c>
      <c r="L192" s="5">
        <f t="shared" si="29"/>
        <v>18208.943925698986</v>
      </c>
      <c r="M192" s="5">
        <f t="shared" si="30"/>
        <v>19247.859458564861</v>
      </c>
    </row>
    <row r="193" spans="1:13" x14ac:dyDescent="0.25">
      <c r="A193">
        <f t="shared" si="23"/>
        <v>180</v>
      </c>
      <c r="B193" s="5">
        <f t="shared" si="24"/>
        <v>492180.97642215603</v>
      </c>
      <c r="C193" s="5">
        <f t="shared" si="25"/>
        <v>556752.7804798485</v>
      </c>
      <c r="D193" s="5">
        <f t="shared" si="26"/>
        <v>557076.38318268419</v>
      </c>
      <c r="E193" s="5">
        <f t="shared" si="27"/>
        <v>555087.53226162435</v>
      </c>
      <c r="F193" s="24">
        <f t="shared" si="21"/>
        <v>820.30162737026012</v>
      </c>
      <c r="G193" s="1">
        <f t="shared" si="22"/>
        <v>231.98032519993686</v>
      </c>
      <c r="H193" s="1">
        <f>18/12+0.5%*D193/12</f>
        <v>233.61515965945173</v>
      </c>
      <c r="I193" s="1">
        <f>(VLOOKUP(E193,'StashAway Pricing'!$A$2:$C$8,3,TRUE)+VLOOKUP(E193,'StashAway Pricing'!$A$2:$C$8,2,TRUE)*(E193-VLOOKUP(E193,'StashAway Pricing'!$A$2:$C$8,1,TRUE)))/12</f>
        <v>215.85521639873943</v>
      </c>
      <c r="J193" s="5">
        <f>F193+J192</f>
        <v>66910.789838450582</v>
      </c>
      <c r="K193" s="5">
        <f t="shared" si="28"/>
        <v>18525.97747896775</v>
      </c>
      <c r="L193" s="5">
        <f t="shared" si="29"/>
        <v>18442.559085358436</v>
      </c>
      <c r="M193" s="5">
        <f t="shared" si="30"/>
        <v>19463.714674963601</v>
      </c>
    </row>
    <row r="194" spans="1:13" x14ac:dyDescent="0.25">
      <c r="A194">
        <f t="shared" si="23"/>
        <v>181</v>
      </c>
      <c r="B194" s="5">
        <f t="shared" si="24"/>
        <v>495821.57967689651</v>
      </c>
      <c r="C194" s="5">
        <f t="shared" si="25"/>
        <v>561304.56405704783</v>
      </c>
      <c r="D194" s="5">
        <f t="shared" si="26"/>
        <v>561628.14993893809</v>
      </c>
      <c r="E194" s="5">
        <f t="shared" si="27"/>
        <v>559647.11470653373</v>
      </c>
      <c r="F194" s="24">
        <f t="shared" si="21"/>
        <v>826.36929946149428</v>
      </c>
      <c r="G194" s="1">
        <f t="shared" si="22"/>
        <v>233.8769016904366</v>
      </c>
      <c r="H194" s="1">
        <f>18/12+0.5%*D194/12</f>
        <v>235.51172914122421</v>
      </c>
      <c r="I194" s="1">
        <f>(VLOOKUP(E194,'StashAway Pricing'!$A$2:$C$8,3,TRUE)+VLOOKUP(E194,'StashAway Pricing'!$A$2:$C$8,2,TRUE)*(E194-VLOOKUP(E194,'StashAway Pricing'!$A$2:$C$8,1,TRUE)))/12</f>
        <v>216.99511200996676</v>
      </c>
      <c r="J194" s="5">
        <f>F194+J193</f>
        <v>67737.15913791208</v>
      </c>
      <c r="K194" s="5">
        <f t="shared" si="28"/>
        <v>18759.854380658187</v>
      </c>
      <c r="L194" s="5">
        <f t="shared" si="29"/>
        <v>18678.070814499661</v>
      </c>
      <c r="M194" s="5">
        <f t="shared" si="30"/>
        <v>19680.709786973566</v>
      </c>
    </row>
    <row r="195" spans="1:13" x14ac:dyDescent="0.25">
      <c r="A195">
        <f t="shared" si="23"/>
        <v>182</v>
      </c>
      <c r="B195" s="5">
        <f t="shared" si="24"/>
        <v>499474.31827581947</v>
      </c>
      <c r="C195" s="5">
        <f t="shared" si="25"/>
        <v>565877.20997564262</v>
      </c>
      <c r="D195" s="5">
        <f t="shared" si="26"/>
        <v>566200.77895949152</v>
      </c>
      <c r="E195" s="5">
        <f t="shared" si="27"/>
        <v>564228.35516805644</v>
      </c>
      <c r="F195" s="24">
        <f t="shared" si="21"/>
        <v>832.45719712636583</v>
      </c>
      <c r="G195" s="1">
        <f t="shared" si="22"/>
        <v>235.78217082318443</v>
      </c>
      <c r="H195" s="1">
        <f>18/12+0.5%*D195/12</f>
        <v>237.41699123312148</v>
      </c>
      <c r="I195" s="1">
        <f>(VLOOKUP(E195,'StashAway Pricing'!$A$2:$C$8,3,TRUE)+VLOOKUP(E195,'StashAway Pricing'!$A$2:$C$8,2,TRUE)*(E195-VLOOKUP(E195,'StashAway Pricing'!$A$2:$C$8,1,TRUE)))/12</f>
        <v>218.14042212534744</v>
      </c>
      <c r="J195" s="5">
        <f>F195+J194</f>
        <v>68569.616335038445</v>
      </c>
      <c r="K195" s="5">
        <f t="shared" si="28"/>
        <v>18995.636551481373</v>
      </c>
      <c r="L195" s="5">
        <f t="shared" si="29"/>
        <v>18915.487805732781</v>
      </c>
      <c r="M195" s="5">
        <f t="shared" si="30"/>
        <v>19898.850209098913</v>
      </c>
    </row>
    <row r="196" spans="1:13" x14ac:dyDescent="0.25">
      <c r="A196">
        <f t="shared" si="23"/>
        <v>183</v>
      </c>
      <c r="B196" s="5">
        <f t="shared" si="24"/>
        <v>503139.23267007218</v>
      </c>
      <c r="C196" s="5">
        <f t="shared" si="25"/>
        <v>570470.81385469763</v>
      </c>
      <c r="D196" s="5">
        <f t="shared" si="26"/>
        <v>570794.36586305581</v>
      </c>
      <c r="E196" s="5">
        <f t="shared" si="27"/>
        <v>568831.35652177129</v>
      </c>
      <c r="F196" s="24">
        <f t="shared" si="21"/>
        <v>838.56538778345373</v>
      </c>
      <c r="G196" s="1">
        <f t="shared" si="22"/>
        <v>237.69617243945734</v>
      </c>
      <c r="H196" s="1">
        <f>18/12+0.5%*D196/12</f>
        <v>239.33098577627325</v>
      </c>
      <c r="I196" s="1">
        <f>(VLOOKUP(E196,'StashAway Pricing'!$A$2:$C$8,3,TRUE)+VLOOKUP(E196,'StashAway Pricing'!$A$2:$C$8,2,TRUE)*(E196-VLOOKUP(E196,'StashAway Pricing'!$A$2:$C$8,1,TRUE)))/12</f>
        <v>219.29117246377618</v>
      </c>
      <c r="J196" s="5">
        <f>F196+J195</f>
        <v>69408.181722821901</v>
      </c>
      <c r="K196" s="5">
        <f t="shared" si="28"/>
        <v>19233.33272392083</v>
      </c>
      <c r="L196" s="5">
        <f t="shared" si="29"/>
        <v>19154.818791509053</v>
      </c>
      <c r="M196" s="5">
        <f t="shared" si="30"/>
        <v>20118.141381562691</v>
      </c>
    </row>
    <row r="197" spans="1:13" x14ac:dyDescent="0.25">
      <c r="A197">
        <f t="shared" si="23"/>
        <v>184</v>
      </c>
      <c r="B197" s="5">
        <f t="shared" si="24"/>
        <v>506816.36344563903</v>
      </c>
      <c r="C197" s="5">
        <f t="shared" si="25"/>
        <v>575085.47175153159</v>
      </c>
      <c r="D197" s="5">
        <f t="shared" si="26"/>
        <v>575409.00670659472</v>
      </c>
      <c r="E197" s="5">
        <f t="shared" si="27"/>
        <v>573456.22213191632</v>
      </c>
      <c r="F197" s="24">
        <f t="shared" si="21"/>
        <v>844.69393907606502</v>
      </c>
      <c r="G197" s="1">
        <f t="shared" si="22"/>
        <v>239.61894656313817</v>
      </c>
      <c r="H197" s="1">
        <f>18/12+0.5%*D197/12</f>
        <v>241.25375279441448</v>
      </c>
      <c r="I197" s="1">
        <f>(VLOOKUP(E197,'StashAway Pricing'!$A$2:$C$8,3,TRUE)+VLOOKUP(E197,'StashAway Pricing'!$A$2:$C$8,2,TRUE)*(E197-VLOOKUP(E197,'StashAway Pricing'!$A$2:$C$8,1,TRUE)))/12</f>
        <v>220.44738886631239</v>
      </c>
      <c r="J197" s="5">
        <f>F197+J196</f>
        <v>70252.875661897968</v>
      </c>
      <c r="K197" s="5">
        <f t="shared" si="28"/>
        <v>19472.95167048397</v>
      </c>
      <c r="L197" s="5">
        <f t="shared" si="29"/>
        <v>19396.072544303468</v>
      </c>
      <c r="M197" s="5">
        <f t="shared" si="30"/>
        <v>20338.588770429003</v>
      </c>
    </row>
    <row r="198" spans="1:13" x14ac:dyDescent="0.25">
      <c r="A198">
        <f t="shared" si="23"/>
        <v>185</v>
      </c>
      <c r="B198" s="5">
        <f t="shared" si="24"/>
        <v>510505.7513237911</v>
      </c>
      <c r="C198" s="5">
        <f t="shared" si="25"/>
        <v>579721.28016372607</v>
      </c>
      <c r="D198" s="5">
        <f t="shared" si="26"/>
        <v>580044.79798733315</v>
      </c>
      <c r="E198" s="5">
        <f t="shared" si="27"/>
        <v>578103.05585370946</v>
      </c>
      <c r="F198" s="24">
        <f t="shared" si="21"/>
        <v>850.84291887298514</v>
      </c>
      <c r="G198" s="1">
        <f t="shared" si="22"/>
        <v>241.55053340155254</v>
      </c>
      <c r="H198" s="1">
        <f>18/12+0.5%*D198/12</f>
        <v>243.18533249472216</v>
      </c>
      <c r="I198" s="1">
        <f>(VLOOKUP(E198,'StashAway Pricing'!$A$2:$C$8,3,TRUE)+VLOOKUP(E198,'StashAway Pricing'!$A$2:$C$8,2,TRUE)*(E198-VLOOKUP(E198,'StashAway Pricing'!$A$2:$C$8,1,TRUE)))/12</f>
        <v>221.60909729676072</v>
      </c>
      <c r="J198" s="5">
        <f>F198+J197</f>
        <v>71103.718580770947</v>
      </c>
      <c r="K198" s="5">
        <f t="shared" si="28"/>
        <v>19714.502203885524</v>
      </c>
      <c r="L198" s="5">
        <f t="shared" si="29"/>
        <v>19639.25787679819</v>
      </c>
      <c r="M198" s="5">
        <f t="shared" si="30"/>
        <v>20560.197867725765</v>
      </c>
    </row>
    <row r="199" spans="1:13" x14ac:dyDescent="0.25">
      <c r="A199">
        <f t="shared" si="23"/>
        <v>186</v>
      </c>
      <c r="B199" s="5">
        <f t="shared" si="24"/>
        <v>514207.437161537</v>
      </c>
      <c r="C199" s="5">
        <f t="shared" si="25"/>
        <v>584378.33603114309</v>
      </c>
      <c r="D199" s="5">
        <f t="shared" si="26"/>
        <v>584701.83664477512</v>
      </c>
      <c r="E199" s="5">
        <f t="shared" si="27"/>
        <v>582771.96203568124</v>
      </c>
      <c r="F199" s="24">
        <f t="shared" si="21"/>
        <v>857.01239526922836</v>
      </c>
      <c r="G199" s="1">
        <f t="shared" si="22"/>
        <v>243.49097334630963</v>
      </c>
      <c r="H199" s="1">
        <f>18/12+0.5%*D199/12</f>
        <v>245.12576526865629</v>
      </c>
      <c r="I199" s="1">
        <f>(VLOOKUP(E199,'StashAway Pricing'!$A$2:$C$8,3,TRUE)+VLOOKUP(E199,'StashAway Pricing'!$A$2:$C$8,2,TRUE)*(E199-VLOOKUP(E199,'StashAway Pricing'!$A$2:$C$8,1,TRUE)))/12</f>
        <v>222.77632384225365</v>
      </c>
      <c r="J199" s="5">
        <f>F199+J198</f>
        <v>71960.730976040169</v>
      </c>
      <c r="K199" s="5">
        <f t="shared" si="28"/>
        <v>19957.993177231834</v>
      </c>
      <c r="L199" s="5">
        <f t="shared" si="29"/>
        <v>19884.383642066845</v>
      </c>
      <c r="M199" s="5">
        <f t="shared" si="30"/>
        <v>20782.974191568017</v>
      </c>
    </row>
    <row r="200" spans="1:13" x14ac:dyDescent="0.25">
      <c r="A200">
        <f t="shared" si="23"/>
        <v>187</v>
      </c>
      <c r="B200" s="5">
        <f t="shared" si="24"/>
        <v>517921.46195207542</v>
      </c>
      <c r="C200" s="5">
        <f t="shared" si="25"/>
        <v>589056.73673795245</v>
      </c>
      <c r="D200" s="5">
        <f t="shared" si="26"/>
        <v>589380.22006273025</v>
      </c>
      <c r="E200" s="5">
        <f t="shared" si="27"/>
        <v>587463.0455220174</v>
      </c>
      <c r="F200" s="24">
        <f t="shared" si="21"/>
        <v>863.20243658679237</v>
      </c>
      <c r="G200" s="1">
        <f t="shared" si="22"/>
        <v>245.44030697414686</v>
      </c>
      <c r="H200" s="1">
        <f>18/12+0.5%*D200/12</f>
        <v>247.07509169280425</v>
      </c>
      <c r="I200" s="1">
        <f>(VLOOKUP(E200,'StashAway Pricing'!$A$2:$C$8,3,TRUE)+VLOOKUP(E200,'StashAway Pricing'!$A$2:$C$8,2,TRUE)*(E200-VLOOKUP(E200,'StashAway Pricing'!$A$2:$C$8,1,TRUE)))/12</f>
        <v>223.94909471383767</v>
      </c>
      <c r="J200" s="5">
        <f>F200+J199</f>
        <v>72823.933412626968</v>
      </c>
      <c r="K200" s="5">
        <f t="shared" si="28"/>
        <v>20203.43348420598</v>
      </c>
      <c r="L200" s="5">
        <f t="shared" si="29"/>
        <v>20131.458733759649</v>
      </c>
      <c r="M200" s="5">
        <f t="shared" si="30"/>
        <v>21006.923286281854</v>
      </c>
    </row>
    <row r="201" spans="1:13" x14ac:dyDescent="0.25">
      <c r="A201">
        <f t="shared" si="23"/>
        <v>188</v>
      </c>
      <c r="B201" s="5">
        <f t="shared" si="24"/>
        <v>521647.86682524893</v>
      </c>
      <c r="C201" s="5">
        <f t="shared" si="25"/>
        <v>593756.580114668</v>
      </c>
      <c r="D201" s="5">
        <f t="shared" si="26"/>
        <v>594080.04607135104</v>
      </c>
      <c r="E201" s="5">
        <f t="shared" si="27"/>
        <v>592176.41165491368</v>
      </c>
      <c r="F201" s="24">
        <f t="shared" si="21"/>
        <v>869.41311137541481</v>
      </c>
      <c r="G201" s="1">
        <f t="shared" si="22"/>
        <v>247.39857504777834</v>
      </c>
      <c r="H201" s="1">
        <f>18/12+0.5%*D201/12</f>
        <v>249.03335252972963</v>
      </c>
      <c r="I201" s="1">
        <f>(VLOOKUP(E201,'StashAway Pricing'!$A$2:$C$8,3,TRUE)+VLOOKUP(E201,'StashAway Pricing'!$A$2:$C$8,2,TRUE)*(E201-VLOOKUP(E201,'StashAway Pricing'!$A$2:$C$8,1,TRUE)))/12</f>
        <v>225.12743624706175</v>
      </c>
      <c r="J201" s="5">
        <f>F201+J200</f>
        <v>73693.34652400238</v>
      </c>
      <c r="K201" s="5">
        <f t="shared" si="28"/>
        <v>20450.832059253757</v>
      </c>
      <c r="L201" s="5">
        <f t="shared" si="29"/>
        <v>20380.492086289378</v>
      </c>
      <c r="M201" s="5">
        <f t="shared" si="30"/>
        <v>21232.050722528915</v>
      </c>
    </row>
    <row r="202" spans="1:13" x14ac:dyDescent="0.25">
      <c r="A202">
        <f t="shared" si="23"/>
        <v>189</v>
      </c>
      <c r="B202" s="5">
        <f t="shared" si="24"/>
        <v>525386.69304799964</v>
      </c>
      <c r="C202" s="5">
        <f t="shared" si="25"/>
        <v>598477.96444019349</v>
      </c>
      <c r="D202" s="5">
        <f t="shared" si="26"/>
        <v>598801.41294917802</v>
      </c>
      <c r="E202" s="5">
        <f t="shared" si="27"/>
        <v>596912.16627694108</v>
      </c>
      <c r="F202" s="24">
        <f t="shared" si="21"/>
        <v>875.64448841333285</v>
      </c>
      <c r="G202" s="1">
        <f t="shared" si="22"/>
        <v>249.36581851674728</v>
      </c>
      <c r="H202" s="1">
        <f>18/12+0.5%*D202/12</f>
        <v>251.00058872882417</v>
      </c>
      <c r="I202" s="1">
        <f>(VLOOKUP(E202,'StashAway Pricing'!$A$2:$C$8,3,TRUE)+VLOOKUP(E202,'StashAway Pricing'!$A$2:$C$8,2,TRUE)*(E202-VLOOKUP(E202,'StashAway Pricing'!$A$2:$C$8,1,TRUE)))/12</f>
        <v>226.31137490256859</v>
      </c>
      <c r="J202" s="5">
        <f>F202+J201</f>
        <v>74568.991012415718</v>
      </c>
      <c r="K202" s="5">
        <f t="shared" si="28"/>
        <v>20700.197877770504</v>
      </c>
      <c r="L202" s="5">
        <f t="shared" si="29"/>
        <v>20631.492675018202</v>
      </c>
      <c r="M202" s="5">
        <f t="shared" si="30"/>
        <v>21458.362097431484</v>
      </c>
    </row>
    <row r="203" spans="1:13" x14ac:dyDescent="0.25">
      <c r="A203">
        <f t="shared" si="23"/>
        <v>190</v>
      </c>
      <c r="B203" s="5">
        <f t="shared" si="24"/>
        <v>529137.98202482623</v>
      </c>
      <c r="C203" s="5">
        <f t="shared" si="25"/>
        <v>603220.98844387766</v>
      </c>
      <c r="D203" s="5">
        <f t="shared" si="26"/>
        <v>603544.41942519508</v>
      </c>
      <c r="E203" s="5">
        <f t="shared" si="27"/>
        <v>601670.41573342308</v>
      </c>
      <c r="F203" s="24">
        <f t="shared" si="21"/>
        <v>881.89663670804373</v>
      </c>
      <c r="G203" s="1">
        <f t="shared" si="22"/>
        <v>251.34207851828236</v>
      </c>
      <c r="H203" s="1">
        <f>18/12+0.5%*D203/12</f>
        <v>252.9768414271646</v>
      </c>
      <c r="I203" s="1">
        <f>(VLOOKUP(E203,'StashAway Pricing'!$A$2:$C$8,3,TRUE)+VLOOKUP(E203,'StashAway Pricing'!$A$2:$C$8,2,TRUE)*(E203-VLOOKUP(E203,'StashAway Pricing'!$A$2:$C$8,1,TRUE)))/12</f>
        <v>227.50093726668911</v>
      </c>
      <c r="J203" s="5">
        <f>F203+J202</f>
        <v>75450.887649123761</v>
      </c>
      <c r="K203" s="5">
        <f t="shared" si="28"/>
        <v>20951.539956288787</v>
      </c>
      <c r="L203" s="5">
        <f t="shared" si="29"/>
        <v>20884.469516445366</v>
      </c>
      <c r="M203" s="5">
        <f t="shared" si="30"/>
        <v>21685.863034698174</v>
      </c>
    </row>
    <row r="204" spans="1:13" x14ac:dyDescent="0.25">
      <c r="A204">
        <f t="shared" si="23"/>
        <v>191</v>
      </c>
      <c r="B204" s="5">
        <f t="shared" si="24"/>
        <v>532901.77529824222</v>
      </c>
      <c r="C204" s="5">
        <f t="shared" si="25"/>
        <v>607985.75130757876</v>
      </c>
      <c r="D204" s="5">
        <f t="shared" si="26"/>
        <v>608309.16468089388</v>
      </c>
      <c r="E204" s="5">
        <f t="shared" si="27"/>
        <v>606451.26687482337</v>
      </c>
      <c r="F204" s="24">
        <f t="shared" si="21"/>
        <v>888.16962549707034</v>
      </c>
      <c r="G204" s="1">
        <f t="shared" si="22"/>
        <v>253.32739637815783</v>
      </c>
      <c r="H204" s="1">
        <f>18/12+0.5%*D204/12</f>
        <v>254.96215195037246</v>
      </c>
      <c r="I204" s="1">
        <f>(VLOOKUP(E204,'StashAway Pricing'!$A$2:$C$8,3,TRUE)+VLOOKUP(E204,'StashAway Pricing'!$A$2:$C$8,2,TRUE)*(E204-VLOOKUP(E204,'StashAway Pricing'!$A$2:$C$8,1,TRUE)))/12</f>
        <v>228.6961500520392</v>
      </c>
      <c r="J204" s="5">
        <f>F204+J203</f>
        <v>76339.057274620835</v>
      </c>
      <c r="K204" s="5">
        <f t="shared" si="28"/>
        <v>21204.867352666944</v>
      </c>
      <c r="L204" s="5">
        <f t="shared" si="29"/>
        <v>21139.431668395737</v>
      </c>
      <c r="M204" s="5">
        <f t="shared" si="30"/>
        <v>21914.559184750211</v>
      </c>
    </row>
    <row r="205" spans="1:13" x14ac:dyDescent="0.25">
      <c r="A205">
        <f t="shared" si="23"/>
        <v>192</v>
      </c>
      <c r="B205" s="5">
        <f t="shared" si="24"/>
        <v>536678.11454923626</v>
      </c>
      <c r="C205" s="5">
        <f t="shared" si="25"/>
        <v>612772.35266773845</v>
      </c>
      <c r="D205" s="5">
        <f t="shared" si="26"/>
        <v>613095.74835234799</v>
      </c>
      <c r="E205" s="5">
        <f t="shared" si="27"/>
        <v>611254.82705914543</v>
      </c>
      <c r="F205" s="24">
        <f t="shared" si="21"/>
        <v>894.46352424872714</v>
      </c>
      <c r="G205" s="1">
        <f t="shared" si="22"/>
        <v>255.3218136115577</v>
      </c>
      <c r="H205" s="1">
        <f>18/12+0.5%*D205/12</f>
        <v>256.95656181347829</v>
      </c>
      <c r="I205" s="1">
        <f>(VLOOKUP(E205,'StashAway Pricing'!$A$2:$C$8,3,TRUE)+VLOOKUP(E205,'StashAway Pricing'!$A$2:$C$8,2,TRUE)*(E205-VLOOKUP(E205,'StashAway Pricing'!$A$2:$C$8,1,TRUE)))/12</f>
        <v>229.89704009811967</v>
      </c>
      <c r="J205" s="5">
        <f>F205+J204</f>
        <v>77233.520798869562</v>
      </c>
      <c r="K205" s="5">
        <f t="shared" si="28"/>
        <v>21460.189166278502</v>
      </c>
      <c r="L205" s="5">
        <f t="shared" si="29"/>
        <v>21396.388230209213</v>
      </c>
      <c r="M205" s="5">
        <f t="shared" si="30"/>
        <v>22144.456224848331</v>
      </c>
    </row>
    <row r="206" spans="1:13" x14ac:dyDescent="0.25">
      <c r="A206">
        <f t="shared" si="23"/>
        <v>193</v>
      </c>
      <c r="B206" s="5">
        <f t="shared" si="24"/>
        <v>540467.04159773374</v>
      </c>
      <c r="C206" s="5">
        <f t="shared" si="25"/>
        <v>617580.89261746558</v>
      </c>
      <c r="D206" s="5">
        <f t="shared" si="26"/>
        <v>617904.27053229616</v>
      </c>
      <c r="E206" s="5">
        <f t="shared" si="27"/>
        <v>616081.204154343</v>
      </c>
      <c r="F206" s="24">
        <f t="shared" si="21"/>
        <v>900.77840266288956</v>
      </c>
      <c r="G206" s="1">
        <f t="shared" si="22"/>
        <v>257.32537192394403</v>
      </c>
      <c r="H206" s="1">
        <f>18/12+0.5%*D206/12</f>
        <v>258.96011272179004</v>
      </c>
      <c r="I206" s="1">
        <f>(VLOOKUP(E206,'StashAway Pricing'!$A$2:$C$8,3,TRUE)+VLOOKUP(E206,'StashAway Pricing'!$A$2:$C$8,2,TRUE)*(E206-VLOOKUP(E206,'StashAway Pricing'!$A$2:$C$8,1,TRUE)))/12</f>
        <v>231.10363437191907</v>
      </c>
      <c r="J206" s="5">
        <f>F206+J205</f>
        <v>78134.299201532456</v>
      </c>
      <c r="K206" s="5">
        <f t="shared" si="28"/>
        <v>21717.514538202446</v>
      </c>
      <c r="L206" s="5">
        <f t="shared" si="29"/>
        <v>21655.348342931004</v>
      </c>
      <c r="M206" s="5">
        <f t="shared" si="30"/>
        <v>22375.559859220251</v>
      </c>
    </row>
    <row r="207" spans="1:13" x14ac:dyDescent="0.25">
      <c r="A207">
        <f t="shared" si="23"/>
        <v>194</v>
      </c>
      <c r="B207" s="5">
        <f t="shared" si="24"/>
        <v>544268.59840305953</v>
      </c>
      <c r="C207" s="5">
        <f t="shared" si="25"/>
        <v>622411.47170862881</v>
      </c>
      <c r="D207" s="5">
        <f t="shared" si="26"/>
        <v>622734.8317722358</v>
      </c>
      <c r="E207" s="5">
        <f t="shared" si="27"/>
        <v>620930.5065407427</v>
      </c>
      <c r="F207" s="24">
        <f t="shared" ref="F207:F270" si="31">B207*2%/12</f>
        <v>907.11433067176586</v>
      </c>
      <c r="G207" s="1">
        <f t="shared" ref="G207:G270" si="32">IF(C207&lt;10000,C207*1%/12,IF(C207&lt;100000,C207*0.7%/12,C207*0.5%/12))</f>
        <v>259.33811321192871</v>
      </c>
      <c r="H207" s="1">
        <f>18/12+0.5%*D207/12</f>
        <v>260.97284657176493</v>
      </c>
      <c r="I207" s="1">
        <f>(VLOOKUP(E207,'StashAway Pricing'!$A$2:$C$8,3,TRUE)+VLOOKUP(E207,'StashAway Pricing'!$A$2:$C$8,2,TRUE)*(E207-VLOOKUP(E207,'StashAway Pricing'!$A$2:$C$8,1,TRUE)))/12</f>
        <v>232.315959968519</v>
      </c>
      <c r="J207" s="5">
        <f>F207+J206</f>
        <v>79041.413532204228</v>
      </c>
      <c r="K207" s="5">
        <f t="shared" si="28"/>
        <v>21976.852651414374</v>
      </c>
      <c r="L207" s="5">
        <f t="shared" si="29"/>
        <v>21916.321189502767</v>
      </c>
      <c r="M207" s="5">
        <f t="shared" si="30"/>
        <v>22607.875819188772</v>
      </c>
    </row>
    <row r="208" spans="1:13" x14ac:dyDescent="0.25">
      <c r="A208">
        <f t="shared" ref="A208:A271" si="33">A207+1</f>
        <v>195</v>
      </c>
      <c r="B208" s="5">
        <f t="shared" ref="B208:B271" si="34">B207*(1+$B$1/12)+$B$2-F207</f>
        <v>548082.82706440298</v>
      </c>
      <c r="C208" s="5">
        <f t="shared" ref="C208:C271" si="35">C207*(1+$B$1/12)+$B$2-G207</f>
        <v>627264.19095395994</v>
      </c>
      <c r="D208" s="5">
        <f t="shared" ref="D208:D271" si="36">D207*(1+$B$1/12)+$B$2-H207</f>
        <v>627587.53308452514</v>
      </c>
      <c r="E208" s="5">
        <f t="shared" ref="E208:E271" si="37">E207*(1+$B$1/12)+$B$2-I207</f>
        <v>625802.84311347781</v>
      </c>
      <c r="F208" s="24">
        <f t="shared" si="31"/>
        <v>913.47137844067163</v>
      </c>
      <c r="G208" s="1">
        <f t="shared" si="32"/>
        <v>261.36007956415</v>
      </c>
      <c r="H208" s="1">
        <f>18/12+0.5%*D208/12</f>
        <v>262.9948054518855</v>
      </c>
      <c r="I208" s="1">
        <f>(VLOOKUP(E208,'StashAway Pricing'!$A$2:$C$8,3,TRUE)+VLOOKUP(E208,'StashAway Pricing'!$A$2:$C$8,2,TRUE)*(E208-VLOOKUP(E208,'StashAway Pricing'!$A$2:$C$8,1,TRUE)))/12</f>
        <v>233.53404411170277</v>
      </c>
      <c r="J208" s="5">
        <f>F208+J207</f>
        <v>79954.884910644905</v>
      </c>
      <c r="K208" s="5">
        <f t="shared" ref="K208:K271" si="38">G208+K207</f>
        <v>22238.212730978525</v>
      </c>
      <c r="L208" s="5">
        <f t="shared" ref="L208:L271" si="39">H208+L207</f>
        <v>22179.315994954653</v>
      </c>
      <c r="M208" s="5">
        <f t="shared" ref="M208:M271" si="40">I208+M207</f>
        <v>22841.409863300476</v>
      </c>
    </row>
    <row r="209" spans="1:13" x14ac:dyDescent="0.25">
      <c r="A209">
        <f t="shared" si="33"/>
        <v>196</v>
      </c>
      <c r="B209" s="5">
        <f t="shared" si="34"/>
        <v>551909.76982128434</v>
      </c>
      <c r="C209" s="5">
        <f t="shared" si="35"/>
        <v>632139.15182916552</v>
      </c>
      <c r="D209" s="5">
        <f t="shared" si="36"/>
        <v>632462.47594449588</v>
      </c>
      <c r="E209" s="5">
        <f t="shared" si="37"/>
        <v>630698.32328493334</v>
      </c>
      <c r="F209" s="24">
        <f t="shared" si="31"/>
        <v>919.84961636880723</v>
      </c>
      <c r="G209" s="1">
        <f t="shared" si="32"/>
        <v>263.39131326215232</v>
      </c>
      <c r="H209" s="1">
        <f>18/12+0.5%*D209/12</f>
        <v>265.02603164353997</v>
      </c>
      <c r="I209" s="1">
        <f>(VLOOKUP(E209,'StashAway Pricing'!$A$2:$C$8,3,TRUE)+VLOOKUP(E209,'StashAway Pricing'!$A$2:$C$8,2,TRUE)*(E209-VLOOKUP(E209,'StashAway Pricing'!$A$2:$C$8,1,TRUE)))/12</f>
        <v>234.75791415456669</v>
      </c>
      <c r="J209" s="5">
        <f>F209+J208</f>
        <v>80874.734527013716</v>
      </c>
      <c r="K209" s="5">
        <f t="shared" si="38"/>
        <v>22501.604044240677</v>
      </c>
      <c r="L209" s="5">
        <f t="shared" si="39"/>
        <v>22444.342026598195</v>
      </c>
      <c r="M209" s="5">
        <f t="shared" si="40"/>
        <v>23076.167777455044</v>
      </c>
    </row>
    <row r="210" spans="1:13" x14ac:dyDescent="0.25">
      <c r="A210">
        <f t="shared" si="33"/>
        <v>197</v>
      </c>
      <c r="B210" s="5">
        <f t="shared" si="34"/>
        <v>555749.46905402199</v>
      </c>
      <c r="C210" s="5">
        <f t="shared" si="35"/>
        <v>637036.45627504913</v>
      </c>
      <c r="D210" s="5">
        <f t="shared" si="36"/>
        <v>637359.76229257474</v>
      </c>
      <c r="E210" s="5">
        <f t="shared" si="37"/>
        <v>635617.05698720342</v>
      </c>
      <c r="F210" s="24">
        <f t="shared" si="31"/>
        <v>926.24911509003675</v>
      </c>
      <c r="G210" s="1">
        <f t="shared" si="32"/>
        <v>265.43185678127048</v>
      </c>
      <c r="H210" s="1">
        <f>18/12+0.5%*D210/12</f>
        <v>267.06656762190613</v>
      </c>
      <c r="I210" s="1">
        <f>(VLOOKUP(E210,'StashAway Pricing'!$A$2:$C$8,3,TRUE)+VLOOKUP(E210,'StashAway Pricing'!$A$2:$C$8,2,TRUE)*(E210-VLOOKUP(E210,'StashAway Pricing'!$A$2:$C$8,1,TRUE)))/12</f>
        <v>235.98759758013421</v>
      </c>
      <c r="J210" s="5">
        <f>F210+J209</f>
        <v>81800.983642103747</v>
      </c>
      <c r="K210" s="5">
        <f t="shared" si="38"/>
        <v>22767.035901021947</v>
      </c>
      <c r="L210" s="5">
        <f t="shared" si="39"/>
        <v>22711.408594220102</v>
      </c>
      <c r="M210" s="5">
        <f t="shared" si="40"/>
        <v>23312.155375035178</v>
      </c>
    </row>
    <row r="211" spans="1:13" x14ac:dyDescent="0.25">
      <c r="A211">
        <f t="shared" si="33"/>
        <v>198</v>
      </c>
      <c r="B211" s="5">
        <f t="shared" si="34"/>
        <v>559601.96728420199</v>
      </c>
      <c r="C211" s="5">
        <f t="shared" si="35"/>
        <v>641956.20669964305</v>
      </c>
      <c r="D211" s="5">
        <f t="shared" si="36"/>
        <v>642279.49453641567</v>
      </c>
      <c r="E211" s="5">
        <f t="shared" si="37"/>
        <v>640559.15467455913</v>
      </c>
      <c r="F211" s="24">
        <f t="shared" si="31"/>
        <v>932.66994547366994</v>
      </c>
      <c r="G211" s="1">
        <f t="shared" si="32"/>
        <v>267.48175279151798</v>
      </c>
      <c r="H211" s="1">
        <f>18/12+0.5%*D211/12</f>
        <v>269.11645605683987</v>
      </c>
      <c r="I211" s="1">
        <f>(VLOOKUP(E211,'StashAway Pricing'!$A$2:$C$8,3,TRUE)+VLOOKUP(E211,'StashAway Pricing'!$A$2:$C$8,2,TRUE)*(E211-VLOOKUP(E211,'StashAway Pricing'!$A$2:$C$8,1,TRUE)))/12</f>
        <v>237.22312200197311</v>
      </c>
      <c r="J211" s="5">
        <f>F211+J210</f>
        <v>82733.653587577413</v>
      </c>
      <c r="K211" s="5">
        <f t="shared" si="38"/>
        <v>23034.517653813466</v>
      </c>
      <c r="L211" s="5">
        <f t="shared" si="39"/>
        <v>22980.525050276941</v>
      </c>
      <c r="M211" s="5">
        <f t="shared" si="40"/>
        <v>23549.378497037153</v>
      </c>
    </row>
    <row r="212" spans="1:13" x14ac:dyDescent="0.25">
      <c r="A212">
        <f t="shared" si="33"/>
        <v>199</v>
      </c>
      <c r="B212" s="5">
        <f t="shared" si="34"/>
        <v>563467.30717514933</v>
      </c>
      <c r="C212" s="5">
        <f t="shared" si="35"/>
        <v>646898.50598034961</v>
      </c>
      <c r="D212" s="5">
        <f t="shared" si="36"/>
        <v>647221.7755530409</v>
      </c>
      <c r="E212" s="5">
        <f t="shared" si="37"/>
        <v>645524.72732592991</v>
      </c>
      <c r="F212" s="24">
        <f t="shared" si="31"/>
        <v>939.11217862524893</v>
      </c>
      <c r="G212" s="1">
        <f t="shared" si="32"/>
        <v>269.541044158479</v>
      </c>
      <c r="H212" s="1">
        <f>18/12+0.5%*D212/12</f>
        <v>271.17573981376705</v>
      </c>
      <c r="I212" s="1">
        <f>(VLOOKUP(E212,'StashAway Pricing'!$A$2:$C$8,3,TRUE)+VLOOKUP(E212,'StashAway Pricing'!$A$2:$C$8,2,TRUE)*(E212-VLOOKUP(E212,'StashAway Pricing'!$A$2:$C$8,1,TRUE)))/12</f>
        <v>238.46451516481579</v>
      </c>
      <c r="J212" s="5">
        <f>F212+J211</f>
        <v>83672.765766202661</v>
      </c>
      <c r="K212" s="5">
        <f t="shared" si="38"/>
        <v>23304.058697971945</v>
      </c>
      <c r="L212" s="5">
        <f t="shared" si="39"/>
        <v>23251.700790090708</v>
      </c>
      <c r="M212" s="5">
        <f t="shared" si="40"/>
        <v>23787.843012201967</v>
      </c>
    </row>
    <row r="213" spans="1:13" x14ac:dyDescent="0.25">
      <c r="A213">
        <f t="shared" si="33"/>
        <v>200</v>
      </c>
      <c r="B213" s="5">
        <f t="shared" si="34"/>
        <v>567345.53153239971</v>
      </c>
      <c r="C213" s="5">
        <f t="shared" si="35"/>
        <v>651863.45746609278</v>
      </c>
      <c r="D213" s="5">
        <f t="shared" si="36"/>
        <v>652186.70869099232</v>
      </c>
      <c r="E213" s="5">
        <f t="shared" si="37"/>
        <v>650513.88644739462</v>
      </c>
      <c r="F213" s="24">
        <f t="shared" si="31"/>
        <v>945.57588588733279</v>
      </c>
      <c r="G213" s="1">
        <f t="shared" si="32"/>
        <v>271.6097739442053</v>
      </c>
      <c r="H213" s="1">
        <f>18/12+0.5%*D213/12</f>
        <v>273.24446195458012</v>
      </c>
      <c r="I213" s="1">
        <f>(VLOOKUP(E213,'StashAway Pricing'!$A$2:$C$8,3,TRUE)+VLOOKUP(E213,'StashAway Pricing'!$A$2:$C$8,2,TRUE)*(E213-VLOOKUP(E213,'StashAway Pricing'!$A$2:$C$8,1,TRUE)))/12</f>
        <v>239.71180494518197</v>
      </c>
      <c r="J213" s="5">
        <f>F213+J212</f>
        <v>84618.341652089992</v>
      </c>
      <c r="K213" s="5">
        <f t="shared" si="38"/>
        <v>23575.668471916149</v>
      </c>
      <c r="L213" s="5">
        <f t="shared" si="39"/>
        <v>23524.945252045287</v>
      </c>
      <c r="M213" s="5">
        <f t="shared" si="40"/>
        <v>24027.554817147149</v>
      </c>
    </row>
    <row r="214" spans="1:13" x14ac:dyDescent="0.25">
      <c r="A214">
        <f t="shared" si="33"/>
        <v>201</v>
      </c>
      <c r="B214" s="5">
        <f t="shared" si="34"/>
        <v>571236.68330417422</v>
      </c>
      <c r="C214" s="5">
        <f t="shared" si="35"/>
        <v>656851.16497947893</v>
      </c>
      <c r="D214" s="5">
        <f t="shared" si="36"/>
        <v>657174.39777249261</v>
      </c>
      <c r="E214" s="5">
        <f t="shared" si="37"/>
        <v>655526.74407468643</v>
      </c>
      <c r="F214" s="24">
        <f t="shared" si="31"/>
        <v>952.06113884029037</v>
      </c>
      <c r="G214" s="1">
        <f t="shared" si="32"/>
        <v>273.68798540811622</v>
      </c>
      <c r="H214" s="1">
        <f>18/12+0.5%*D214/12</f>
        <v>275.3226657385386</v>
      </c>
      <c r="I214" s="1">
        <f>(VLOOKUP(E214,'StashAway Pricing'!$A$2:$C$8,3,TRUE)+VLOOKUP(E214,'StashAway Pricing'!$A$2:$C$8,2,TRUE)*(E214-VLOOKUP(E214,'StashAway Pricing'!$A$2:$C$8,1,TRUE)))/12</f>
        <v>240.96501935200493</v>
      </c>
      <c r="J214" s="5">
        <f>F214+J213</f>
        <v>85570.402790930282</v>
      </c>
      <c r="K214" s="5">
        <f t="shared" si="38"/>
        <v>23849.356457324266</v>
      </c>
      <c r="L214" s="5">
        <f t="shared" si="39"/>
        <v>23800.267917783825</v>
      </c>
      <c r="M214" s="5">
        <f t="shared" si="40"/>
        <v>24268.519836499156</v>
      </c>
    </row>
    <row r="215" spans="1:13" x14ac:dyDescent="0.25">
      <c r="A215">
        <f t="shared" si="33"/>
        <v>202</v>
      </c>
      <c r="B215" s="5">
        <f t="shared" si="34"/>
        <v>575140.80558185477</v>
      </c>
      <c r="C215" s="5">
        <f t="shared" si="35"/>
        <v>661861.73281896813</v>
      </c>
      <c r="D215" s="5">
        <f t="shared" si="36"/>
        <v>662184.94709561649</v>
      </c>
      <c r="E215" s="5">
        <f t="shared" si="37"/>
        <v>660563.41277570778</v>
      </c>
      <c r="F215" s="24">
        <f t="shared" si="31"/>
        <v>958.56800930309134</v>
      </c>
      <c r="G215" s="1">
        <f t="shared" si="32"/>
        <v>275.77572200790343</v>
      </c>
      <c r="H215" s="1">
        <f>18/12+0.5%*D215/12</f>
        <v>277.41039462317354</v>
      </c>
      <c r="I215" s="1">
        <f>(VLOOKUP(E215,'StashAway Pricing'!$A$2:$C$8,3,TRUE)+VLOOKUP(E215,'StashAway Pricing'!$A$2:$C$8,2,TRUE)*(E215-VLOOKUP(E215,'StashAway Pricing'!$A$2:$C$8,1,TRUE)))/12</f>
        <v>242.22418652726029</v>
      </c>
      <c r="J215" s="5">
        <f>F215+J214</f>
        <v>86528.970800233379</v>
      </c>
      <c r="K215" s="5">
        <f t="shared" si="38"/>
        <v>24125.132179332169</v>
      </c>
      <c r="L215" s="5">
        <f t="shared" si="39"/>
        <v>24077.678312406999</v>
      </c>
      <c r="M215" s="5">
        <f t="shared" si="40"/>
        <v>24510.744023026415</v>
      </c>
    </row>
    <row r="216" spans="1:13" x14ac:dyDescent="0.25">
      <c r="A216">
        <f t="shared" si="33"/>
        <v>203</v>
      </c>
      <c r="B216" s="5">
        <f t="shared" si="34"/>
        <v>579057.94160046091</v>
      </c>
      <c r="C216" s="5">
        <f t="shared" si="35"/>
        <v>666895.26576105505</v>
      </c>
      <c r="D216" s="5">
        <f t="shared" si="36"/>
        <v>667218.46143647132</v>
      </c>
      <c r="E216" s="5">
        <f t="shared" si="37"/>
        <v>665624.00565305899</v>
      </c>
      <c r="F216" s="24">
        <f t="shared" si="31"/>
        <v>965.09656933410145</v>
      </c>
      <c r="G216" s="1">
        <f t="shared" si="32"/>
        <v>277.87302740043964</v>
      </c>
      <c r="H216" s="1">
        <f>18/12+0.5%*D216/12</f>
        <v>279.5076922651964</v>
      </c>
      <c r="I216" s="1">
        <f>(VLOOKUP(E216,'StashAway Pricing'!$A$2:$C$8,3,TRUE)+VLOOKUP(E216,'StashAway Pricing'!$A$2:$C$8,2,TRUE)*(E216-VLOOKUP(E216,'StashAway Pricing'!$A$2:$C$8,1,TRUE)))/12</f>
        <v>243.48933474659808</v>
      </c>
      <c r="J216" s="5">
        <f>F216+J215</f>
        <v>87494.067369567478</v>
      </c>
      <c r="K216" s="5">
        <f t="shared" si="38"/>
        <v>24403.005206732611</v>
      </c>
      <c r="L216" s="5">
        <f t="shared" si="39"/>
        <v>24357.186004672196</v>
      </c>
      <c r="M216" s="5">
        <f t="shared" si="40"/>
        <v>24754.233357773013</v>
      </c>
    </row>
    <row r="217" spans="1:13" x14ac:dyDescent="0.25">
      <c r="A217">
        <f t="shared" si="33"/>
        <v>204</v>
      </c>
      <c r="B217" s="5">
        <f t="shared" si="34"/>
        <v>582988.13473912899</v>
      </c>
      <c r="C217" s="5">
        <f t="shared" si="35"/>
        <v>671951.86906245979</v>
      </c>
      <c r="D217" s="5">
        <f t="shared" si="36"/>
        <v>672275.04605138837</v>
      </c>
      <c r="E217" s="5">
        <f t="shared" si="37"/>
        <v>670708.63634657755</v>
      </c>
      <c r="F217" s="24">
        <f t="shared" si="31"/>
        <v>971.64689123188157</v>
      </c>
      <c r="G217" s="1">
        <f t="shared" si="32"/>
        <v>279.97994544269159</v>
      </c>
      <c r="H217" s="1">
        <f>18/12+0.5%*D217/12</f>
        <v>281.61460252141183</v>
      </c>
      <c r="I217" s="1">
        <f>(VLOOKUP(E217,'StashAway Pricing'!$A$2:$C$8,3,TRUE)+VLOOKUP(E217,'StashAway Pricing'!$A$2:$C$8,2,TRUE)*(E217-VLOOKUP(E217,'StashAway Pricing'!$A$2:$C$8,1,TRUE)))/12</f>
        <v>244.76049241997771</v>
      </c>
      <c r="J217" s="5">
        <f>F217+J216</f>
        <v>88465.714260799359</v>
      </c>
      <c r="K217" s="5">
        <f t="shared" si="38"/>
        <v>24682.985152175301</v>
      </c>
      <c r="L217" s="5">
        <f t="shared" si="39"/>
        <v>24638.800607193607</v>
      </c>
      <c r="M217" s="5">
        <f t="shared" si="40"/>
        <v>24998.99385019299</v>
      </c>
    </row>
    <row r="218" spans="1:13" x14ac:dyDescent="0.25">
      <c r="A218">
        <f t="shared" si="33"/>
        <v>205</v>
      </c>
      <c r="B218" s="5">
        <f t="shared" si="34"/>
        <v>586931.42852159264</v>
      </c>
      <c r="C218" s="5">
        <f t="shared" si="35"/>
        <v>677031.64846232941</v>
      </c>
      <c r="D218" s="5">
        <f t="shared" si="36"/>
        <v>677354.80667912378</v>
      </c>
      <c r="E218" s="5">
        <f t="shared" si="37"/>
        <v>675817.41903589037</v>
      </c>
      <c r="F218" s="24">
        <f t="shared" si="31"/>
        <v>978.21904753598767</v>
      </c>
      <c r="G218" s="1">
        <f t="shared" si="32"/>
        <v>282.09652019263723</v>
      </c>
      <c r="H218" s="1">
        <f>18/12+0.5%*D218/12</f>
        <v>283.73116944963493</v>
      </c>
      <c r="I218" s="1">
        <f>(VLOOKUP(E218,'StashAway Pricing'!$A$2:$C$8,3,TRUE)+VLOOKUP(E218,'StashAway Pricing'!$A$2:$C$8,2,TRUE)*(E218-VLOOKUP(E218,'StashAway Pricing'!$A$2:$C$8,1,TRUE)))/12</f>
        <v>246.03768809230596</v>
      </c>
      <c r="J218" s="5">
        <f>F218+J217</f>
        <v>89443.933308335341</v>
      </c>
      <c r="K218" s="5">
        <f t="shared" si="38"/>
        <v>24965.081672367938</v>
      </c>
      <c r="L218" s="5">
        <f t="shared" si="39"/>
        <v>24922.531776643242</v>
      </c>
      <c r="M218" s="5">
        <f t="shared" si="40"/>
        <v>25245.031538285297</v>
      </c>
    </row>
    <row r="219" spans="1:13" x14ac:dyDescent="0.25">
      <c r="A219">
        <f t="shared" si="33"/>
        <v>206</v>
      </c>
      <c r="B219" s="5">
        <f t="shared" si="34"/>
        <v>590887.86661666445</v>
      </c>
      <c r="C219" s="5">
        <f t="shared" si="35"/>
        <v>682134.71018444828</v>
      </c>
      <c r="D219" s="5">
        <f t="shared" si="36"/>
        <v>682457.84954306972</v>
      </c>
      <c r="E219" s="5">
        <f t="shared" si="37"/>
        <v>680950.46844297741</v>
      </c>
      <c r="F219" s="24">
        <f t="shared" si="31"/>
        <v>984.81311102777408</v>
      </c>
      <c r="G219" s="1">
        <f t="shared" si="32"/>
        <v>284.22279591018679</v>
      </c>
      <c r="H219" s="1">
        <f>18/12+0.5%*D219/12</f>
        <v>285.85743730961241</v>
      </c>
      <c r="I219" s="1">
        <f>(VLOOKUP(E219,'StashAway Pricing'!$A$2:$C$8,3,TRUE)+VLOOKUP(E219,'StashAway Pricing'!$A$2:$C$8,2,TRUE)*(E219-VLOOKUP(E219,'StashAway Pricing'!$A$2:$C$8,1,TRUE)))/12</f>
        <v>247.32095044407768</v>
      </c>
      <c r="J219" s="5">
        <f>F219+J218</f>
        <v>90428.746419363117</v>
      </c>
      <c r="K219" s="5">
        <f t="shared" si="38"/>
        <v>25249.304468278126</v>
      </c>
      <c r="L219" s="5">
        <f t="shared" si="39"/>
        <v>25208.389213952854</v>
      </c>
      <c r="M219" s="5">
        <f t="shared" si="40"/>
        <v>25492.352488729375</v>
      </c>
    </row>
    <row r="220" spans="1:13" x14ac:dyDescent="0.25">
      <c r="A220">
        <f t="shared" si="33"/>
        <v>207</v>
      </c>
      <c r="B220" s="5">
        <f t="shared" si="34"/>
        <v>594857.49283871986</v>
      </c>
      <c r="C220" s="5">
        <f t="shared" si="35"/>
        <v>687261.16093946027</v>
      </c>
      <c r="D220" s="5">
        <f t="shared" si="36"/>
        <v>687584.28135347541</v>
      </c>
      <c r="E220" s="5">
        <f t="shared" si="37"/>
        <v>686107.89983474812</v>
      </c>
      <c r="F220" s="24">
        <f t="shared" si="31"/>
        <v>991.42915473119967</v>
      </c>
      <c r="G220" s="1">
        <f t="shared" si="32"/>
        <v>286.35881705810846</v>
      </c>
      <c r="H220" s="1">
        <f>18/12+0.5%*D220/12</f>
        <v>287.9934505639481</v>
      </c>
      <c r="I220" s="1">
        <f>(VLOOKUP(E220,'StashAway Pricing'!$A$2:$C$8,3,TRUE)+VLOOKUP(E220,'StashAway Pricing'!$A$2:$C$8,2,TRUE)*(E220-VLOOKUP(E220,'StashAway Pricing'!$A$2:$C$8,1,TRUE)))/12</f>
        <v>248.61030829202036</v>
      </c>
      <c r="J220" s="5">
        <f>F220+J219</f>
        <v>91420.175574094319</v>
      </c>
      <c r="K220" s="5">
        <f t="shared" si="38"/>
        <v>25535.663285336235</v>
      </c>
      <c r="L220" s="5">
        <f t="shared" si="39"/>
        <v>25496.382664516801</v>
      </c>
      <c r="M220" s="5">
        <f t="shared" si="40"/>
        <v>25740.962797021395</v>
      </c>
    </row>
    <row r="221" spans="1:13" x14ac:dyDescent="0.25">
      <c r="A221">
        <f t="shared" si="33"/>
        <v>208</v>
      </c>
      <c r="B221" s="5">
        <f t="shared" si="34"/>
        <v>598840.35114818218</v>
      </c>
      <c r="C221" s="5">
        <f t="shared" si="35"/>
        <v>692411.10792709934</v>
      </c>
      <c r="D221" s="5">
        <f t="shared" si="36"/>
        <v>692734.20930967876</v>
      </c>
      <c r="E221" s="5">
        <f t="shared" si="37"/>
        <v>691289.82902562979</v>
      </c>
      <c r="F221" s="24">
        <f t="shared" si="31"/>
        <v>998.06725191363694</v>
      </c>
      <c r="G221" s="1">
        <f t="shared" si="32"/>
        <v>288.50462830295805</v>
      </c>
      <c r="H221" s="1">
        <f>18/12+0.5%*D221/12</f>
        <v>290.13925387903282</v>
      </c>
      <c r="I221" s="1">
        <f>(VLOOKUP(E221,'StashAway Pricing'!$A$2:$C$8,3,TRUE)+VLOOKUP(E221,'StashAway Pricing'!$A$2:$C$8,2,TRUE)*(E221-VLOOKUP(E221,'StashAway Pricing'!$A$2:$C$8,1,TRUE)))/12</f>
        <v>249.9057905897408</v>
      </c>
      <c r="J221" s="5">
        <f>F221+J220</f>
        <v>92418.242826007961</v>
      </c>
      <c r="K221" s="5">
        <f t="shared" si="38"/>
        <v>25824.167913639194</v>
      </c>
      <c r="L221" s="5">
        <f t="shared" si="39"/>
        <v>25786.521918395832</v>
      </c>
      <c r="M221" s="5">
        <f t="shared" si="40"/>
        <v>25990.868587611138</v>
      </c>
    </row>
    <row r="222" spans="1:13" x14ac:dyDescent="0.25">
      <c r="A222">
        <f t="shared" si="33"/>
        <v>209</v>
      </c>
      <c r="B222" s="5">
        <f t="shared" si="34"/>
        <v>602836.48565200937</v>
      </c>
      <c r="C222" s="5">
        <f t="shared" si="35"/>
        <v>697584.65883843182</v>
      </c>
      <c r="D222" s="5">
        <f t="shared" si="36"/>
        <v>697907.74110234797</v>
      </c>
      <c r="E222" s="5">
        <f t="shared" si="37"/>
        <v>696496.37238016806</v>
      </c>
      <c r="F222" s="24">
        <f t="shared" si="31"/>
        <v>1004.7274760866823</v>
      </c>
      <c r="G222" s="1">
        <f t="shared" si="32"/>
        <v>290.66027451601326</v>
      </c>
      <c r="H222" s="1">
        <f>18/12+0.5%*D222/12</f>
        <v>292.29489212597832</v>
      </c>
      <c r="I222" s="1">
        <f>(VLOOKUP(E222,'StashAway Pricing'!$A$2:$C$8,3,TRUE)+VLOOKUP(E222,'StashAway Pricing'!$A$2:$C$8,2,TRUE)*(E222-VLOOKUP(E222,'StashAway Pricing'!$A$2:$C$8,1,TRUE)))/12</f>
        <v>251.20742642837536</v>
      </c>
      <c r="J222" s="5">
        <f>F222+J221</f>
        <v>93422.970302094647</v>
      </c>
      <c r="K222" s="5">
        <f t="shared" si="38"/>
        <v>26114.828188155207</v>
      </c>
      <c r="L222" s="5">
        <f t="shared" si="39"/>
        <v>26078.81681052181</v>
      </c>
      <c r="M222" s="5">
        <f t="shared" si="40"/>
        <v>26242.076014039514</v>
      </c>
    </row>
    <row r="223" spans="1:13" x14ac:dyDescent="0.25">
      <c r="A223">
        <f t="shared" si="33"/>
        <v>210</v>
      </c>
      <c r="B223" s="5">
        <f t="shared" si="34"/>
        <v>606845.94060418266</v>
      </c>
      <c r="C223" s="5">
        <f t="shared" si="35"/>
        <v>702781.9218581079</v>
      </c>
      <c r="D223" s="5">
        <f t="shared" si="36"/>
        <v>703104.98491573369</v>
      </c>
      <c r="E223" s="5">
        <f t="shared" si="37"/>
        <v>701727.6468156405</v>
      </c>
      <c r="F223" s="24">
        <f t="shared" si="31"/>
        <v>1011.4099010069712</v>
      </c>
      <c r="G223" s="1">
        <f t="shared" si="32"/>
        <v>292.82580077421164</v>
      </c>
      <c r="H223" s="1">
        <f>18/12+0.5%*D223/12</f>
        <v>294.46041038155573</v>
      </c>
      <c r="I223" s="1">
        <f>(VLOOKUP(E223,'StashAway Pricing'!$A$2:$C$8,3,TRUE)+VLOOKUP(E223,'StashAway Pricing'!$A$2:$C$8,2,TRUE)*(E223-VLOOKUP(E223,'StashAway Pricing'!$A$2:$C$8,1,TRUE)))/12</f>
        <v>252.51524503724349</v>
      </c>
      <c r="J223" s="5">
        <f>F223+J222</f>
        <v>94434.380203101624</v>
      </c>
      <c r="K223" s="5">
        <f t="shared" si="38"/>
        <v>26407.653988929418</v>
      </c>
      <c r="L223" s="5">
        <f t="shared" si="39"/>
        <v>26373.277220903365</v>
      </c>
      <c r="M223" s="5">
        <f t="shared" si="40"/>
        <v>26494.591259076758</v>
      </c>
    </row>
    <row r="224" spans="1:13" x14ac:dyDescent="0.25">
      <c r="A224">
        <f t="shared" si="33"/>
        <v>211</v>
      </c>
      <c r="B224" s="5">
        <f t="shared" si="34"/>
        <v>610868.76040619658</v>
      </c>
      <c r="C224" s="5">
        <f t="shared" si="35"/>
        <v>708003.00566662406</v>
      </c>
      <c r="D224" s="5">
        <f t="shared" si="36"/>
        <v>708326.04942993075</v>
      </c>
      <c r="E224" s="5">
        <f t="shared" si="37"/>
        <v>706983.76980468142</v>
      </c>
      <c r="F224" s="24">
        <f t="shared" si="31"/>
        <v>1018.1146006769944</v>
      </c>
      <c r="G224" s="1">
        <f t="shared" si="32"/>
        <v>295.00125236109335</v>
      </c>
      <c r="H224" s="1">
        <f>18/12+0.5%*D224/12</f>
        <v>296.6358539291378</v>
      </c>
      <c r="I224" s="1">
        <f>(VLOOKUP(E224,'StashAway Pricing'!$A$2:$C$8,3,TRUE)+VLOOKUP(E224,'StashAway Pricing'!$A$2:$C$8,2,TRUE)*(E224-VLOOKUP(E224,'StashAway Pricing'!$A$2:$C$8,1,TRUE)))/12</f>
        <v>253.82927578450369</v>
      </c>
      <c r="J224" s="5">
        <f>F224+J223</f>
        <v>95452.494803778623</v>
      </c>
      <c r="K224" s="5">
        <f t="shared" si="38"/>
        <v>26702.655241290511</v>
      </c>
      <c r="L224" s="5">
        <f t="shared" si="39"/>
        <v>26669.913074832504</v>
      </c>
      <c r="M224" s="5">
        <f t="shared" si="40"/>
        <v>26748.420534861263</v>
      </c>
    </row>
    <row r="225" spans="1:13" x14ac:dyDescent="0.25">
      <c r="A225">
        <f t="shared" si="33"/>
        <v>212</v>
      </c>
      <c r="B225" s="5">
        <f t="shared" si="34"/>
        <v>614904.98960755044</v>
      </c>
      <c r="C225" s="5">
        <f t="shared" si="35"/>
        <v>713248.01944259601</v>
      </c>
      <c r="D225" s="5">
        <f t="shared" si="36"/>
        <v>713571.04382315127</v>
      </c>
      <c r="E225" s="5">
        <f t="shared" si="37"/>
        <v>712264.85937792016</v>
      </c>
      <c r="F225" s="24">
        <f t="shared" si="31"/>
        <v>1024.8416493459174</v>
      </c>
      <c r="G225" s="1">
        <f t="shared" si="32"/>
        <v>297.18667476774834</v>
      </c>
      <c r="H225" s="1">
        <f>18/12+0.5%*D225/12</f>
        <v>298.82126825964639</v>
      </c>
      <c r="I225" s="1">
        <f>(VLOOKUP(E225,'StashAway Pricing'!$A$2:$C$8,3,TRUE)+VLOOKUP(E225,'StashAway Pricing'!$A$2:$C$8,2,TRUE)*(E225-VLOOKUP(E225,'StashAway Pricing'!$A$2:$C$8,1,TRUE)))/12</f>
        <v>255.14954817781336</v>
      </c>
      <c r="J225" s="5">
        <f>F225+J224</f>
        <v>96477.336453124546</v>
      </c>
      <c r="K225" s="5">
        <f t="shared" si="38"/>
        <v>26999.84191605826</v>
      </c>
      <c r="L225" s="5">
        <f t="shared" si="39"/>
        <v>26968.73434309215</v>
      </c>
      <c r="M225" s="5">
        <f t="shared" si="40"/>
        <v>27003.570083039078</v>
      </c>
    </row>
    <row r="226" spans="1:13" x14ac:dyDescent="0.25">
      <c r="A226">
        <f t="shared" si="33"/>
        <v>213</v>
      </c>
      <c r="B226" s="5">
        <f t="shared" si="34"/>
        <v>618954.67290624219</v>
      </c>
      <c r="C226" s="5">
        <f t="shared" si="35"/>
        <v>718517.07286504121</v>
      </c>
      <c r="D226" s="5">
        <f t="shared" si="36"/>
        <v>718840.07777400734</v>
      </c>
      <c r="E226" s="5">
        <f t="shared" si="37"/>
        <v>717571.0341266318</v>
      </c>
      <c r="F226" s="24">
        <f t="shared" si="31"/>
        <v>1031.5911215104036</v>
      </c>
      <c r="G226" s="1">
        <f t="shared" si="32"/>
        <v>299.38211369376717</v>
      </c>
      <c r="H226" s="1">
        <f>18/12+0.5%*D226/12</f>
        <v>301.01669907250306</v>
      </c>
      <c r="I226" s="1">
        <f>(VLOOKUP(E226,'StashAway Pricing'!$A$2:$C$8,3,TRUE)+VLOOKUP(E226,'StashAway Pricing'!$A$2:$C$8,2,TRUE)*(E226-VLOOKUP(E226,'StashAway Pricing'!$A$2:$C$8,1,TRUE)))/12</f>
        <v>256.4760918649913</v>
      </c>
      <c r="J226" s="5">
        <f>F226+J225</f>
        <v>97508.927574634945</v>
      </c>
      <c r="K226" s="5">
        <f t="shared" si="38"/>
        <v>27299.224029752026</v>
      </c>
      <c r="L226" s="5">
        <f t="shared" si="39"/>
        <v>27269.751042164655</v>
      </c>
      <c r="M226" s="5">
        <f t="shared" si="40"/>
        <v>27260.04617490407</v>
      </c>
    </row>
    <row r="227" spans="1:13" x14ac:dyDescent="0.25">
      <c r="A227">
        <f t="shared" si="33"/>
        <v>214</v>
      </c>
      <c r="B227" s="5">
        <f t="shared" si="34"/>
        <v>623017.85514926293</v>
      </c>
      <c r="C227" s="5">
        <f t="shared" si="35"/>
        <v>723810.27611567255</v>
      </c>
      <c r="D227" s="5">
        <f t="shared" si="36"/>
        <v>724133.26146380475</v>
      </c>
      <c r="E227" s="5">
        <f t="shared" si="37"/>
        <v>722902.41320539988</v>
      </c>
      <c r="F227" s="24">
        <f t="shared" si="31"/>
        <v>1038.3630919154382</v>
      </c>
      <c r="G227" s="1">
        <f t="shared" si="32"/>
        <v>301.58761504819694</v>
      </c>
      <c r="H227" s="1">
        <f>18/12+0.5%*D227/12</f>
        <v>303.2221922765853</v>
      </c>
      <c r="I227" s="1">
        <f>(VLOOKUP(E227,'StashAway Pricing'!$A$2:$C$8,3,TRUE)+VLOOKUP(E227,'StashAway Pricing'!$A$2:$C$8,2,TRUE)*(E227-VLOOKUP(E227,'StashAway Pricing'!$A$2:$C$8,1,TRUE)))/12</f>
        <v>257.80893663468333</v>
      </c>
      <c r="J227" s="5">
        <f>F227+J226</f>
        <v>98547.290666550383</v>
      </c>
      <c r="K227" s="5">
        <f t="shared" si="38"/>
        <v>27600.811644800222</v>
      </c>
      <c r="L227" s="5">
        <f t="shared" si="39"/>
        <v>27572.97323444124</v>
      </c>
      <c r="M227" s="5">
        <f t="shared" si="40"/>
        <v>27517.855111538753</v>
      </c>
    </row>
    <row r="228" spans="1:13" x14ac:dyDescent="0.25">
      <c r="A228">
        <f t="shared" si="33"/>
        <v>215</v>
      </c>
      <c r="B228" s="5">
        <f t="shared" si="34"/>
        <v>627094.58133309381</v>
      </c>
      <c r="C228" s="5">
        <f t="shared" si="35"/>
        <v>729127.73988120269</v>
      </c>
      <c r="D228" s="5">
        <f t="shared" si="36"/>
        <v>729450.70557884709</v>
      </c>
      <c r="E228" s="5">
        <f t="shared" si="37"/>
        <v>728259.11633479211</v>
      </c>
      <c r="F228" s="24">
        <f t="shared" si="31"/>
        <v>1045.1576355551563</v>
      </c>
      <c r="G228" s="1">
        <f t="shared" si="32"/>
        <v>303.80322495050115</v>
      </c>
      <c r="H228" s="1">
        <f>18/12+0.5%*D228/12</f>
        <v>305.43779399118631</v>
      </c>
      <c r="I228" s="1">
        <f>(VLOOKUP(E228,'StashAway Pricing'!$A$2:$C$8,3,TRUE)+VLOOKUP(E228,'StashAway Pricing'!$A$2:$C$8,2,TRUE)*(E228-VLOOKUP(E228,'StashAway Pricing'!$A$2:$C$8,1,TRUE)))/12</f>
        <v>259.14811241703137</v>
      </c>
      <c r="J228" s="5">
        <f>F228+J227</f>
        <v>99592.448302105535</v>
      </c>
      <c r="K228" s="5">
        <f t="shared" si="38"/>
        <v>27904.614869750723</v>
      </c>
      <c r="L228" s="5">
        <f t="shared" si="39"/>
        <v>27878.411028432427</v>
      </c>
      <c r="M228" s="5">
        <f t="shared" si="40"/>
        <v>27777.003223955784</v>
      </c>
    </row>
    <row r="229" spans="1:13" x14ac:dyDescent="0.25">
      <c r="A229">
        <f t="shared" si="33"/>
        <v>216</v>
      </c>
      <c r="B229" s="5">
        <f t="shared" si="34"/>
        <v>631184.89660420408</v>
      </c>
      <c r="C229" s="5">
        <f t="shared" si="35"/>
        <v>734469.57535565819</v>
      </c>
      <c r="D229" s="5">
        <f t="shared" si="36"/>
        <v>734792.52131275006</v>
      </c>
      <c r="E229" s="5">
        <f t="shared" si="37"/>
        <v>733641.26380404888</v>
      </c>
      <c r="F229" s="24">
        <f t="shared" si="31"/>
        <v>1051.9748276736734</v>
      </c>
      <c r="G229" s="1">
        <f t="shared" si="32"/>
        <v>306.02898973152423</v>
      </c>
      <c r="H229" s="1">
        <f>18/12+0.5%*D229/12</f>
        <v>307.6635505469792</v>
      </c>
      <c r="I229" s="1">
        <f>(VLOOKUP(E229,'StashAway Pricing'!$A$2:$C$8,3,TRUE)+VLOOKUP(E229,'StashAway Pricing'!$A$2:$C$8,2,TRUE)*(E229-VLOOKUP(E229,'StashAway Pricing'!$A$2:$C$8,1,TRUE)))/12</f>
        <v>260.49364928434557</v>
      </c>
      <c r="J229" s="5">
        <f>F229+J228</f>
        <v>100644.42312977921</v>
      </c>
      <c r="K229" s="5">
        <f t="shared" si="38"/>
        <v>28210.643859482247</v>
      </c>
      <c r="L229" s="5">
        <f t="shared" si="39"/>
        <v>28186.074578979405</v>
      </c>
      <c r="M229" s="5">
        <f t="shared" si="40"/>
        <v>28037.496873240128</v>
      </c>
    </row>
    <row r="230" spans="1:13" x14ac:dyDescent="0.25">
      <c r="A230">
        <f t="shared" si="33"/>
        <v>217</v>
      </c>
      <c r="B230" s="5">
        <f t="shared" si="34"/>
        <v>635288.84625955136</v>
      </c>
      <c r="C230" s="5">
        <f t="shared" si="35"/>
        <v>739835.89424270485</v>
      </c>
      <c r="D230" s="5">
        <f t="shared" si="36"/>
        <v>740158.82036876678</v>
      </c>
      <c r="E230" s="5">
        <f t="shared" si="37"/>
        <v>739048.97647378466</v>
      </c>
      <c r="F230" s="24">
        <f t="shared" si="31"/>
        <v>1058.8147437659188</v>
      </c>
      <c r="G230" s="1">
        <f t="shared" si="32"/>
        <v>308.26495593446037</v>
      </c>
      <c r="H230" s="1">
        <f>18/12+0.5%*D230/12</f>
        <v>309.89950848698618</v>
      </c>
      <c r="I230" s="1">
        <f>(VLOOKUP(E230,'StashAway Pricing'!$A$2:$C$8,3,TRUE)+VLOOKUP(E230,'StashAway Pricing'!$A$2:$C$8,2,TRUE)*(E230-VLOOKUP(E230,'StashAway Pricing'!$A$2:$C$8,1,TRUE)))/12</f>
        <v>261.84557745177949</v>
      </c>
      <c r="J230" s="5">
        <f>F230+J229</f>
        <v>101703.23787354513</v>
      </c>
      <c r="K230" s="5">
        <f t="shared" si="38"/>
        <v>28518.908815416708</v>
      </c>
      <c r="L230" s="5">
        <f t="shared" si="39"/>
        <v>28495.974087466391</v>
      </c>
      <c r="M230" s="5">
        <f t="shared" si="40"/>
        <v>28299.342450691907</v>
      </c>
    </row>
    <row r="231" spans="1:13" x14ac:dyDescent="0.25">
      <c r="A231">
        <f t="shared" si="33"/>
        <v>218</v>
      </c>
      <c r="B231" s="5">
        <f t="shared" si="34"/>
        <v>639406.4757470832</v>
      </c>
      <c r="C231" s="5">
        <f t="shared" si="35"/>
        <v>745226.80875798385</v>
      </c>
      <c r="D231" s="5">
        <f t="shared" si="36"/>
        <v>745549.71496212354</v>
      </c>
      <c r="E231" s="5">
        <f t="shared" si="37"/>
        <v>744482.37577870174</v>
      </c>
      <c r="F231" s="24">
        <f t="shared" si="31"/>
        <v>1065.6774595784721</v>
      </c>
      <c r="G231" s="1">
        <f t="shared" si="32"/>
        <v>310.51117031582663</v>
      </c>
      <c r="H231" s="1">
        <f>18/12+0.5%*D231/12</f>
        <v>312.14571456755147</v>
      </c>
      <c r="I231" s="1">
        <f>(VLOOKUP(E231,'StashAway Pricing'!$A$2:$C$8,3,TRUE)+VLOOKUP(E231,'StashAway Pricing'!$A$2:$C$8,2,TRUE)*(E231-VLOOKUP(E231,'StashAway Pricing'!$A$2:$C$8,1,TRUE)))/12</f>
        <v>263.20392727800873</v>
      </c>
      <c r="J231" s="5">
        <f>F231+J230</f>
        <v>102768.9153331236</v>
      </c>
      <c r="K231" s="5">
        <f t="shared" si="38"/>
        <v>28829.419985732533</v>
      </c>
      <c r="L231" s="5">
        <f t="shared" si="39"/>
        <v>28808.119802033943</v>
      </c>
      <c r="M231" s="5">
        <f t="shared" si="40"/>
        <v>28562.546377969917</v>
      </c>
    </row>
    <row r="232" spans="1:13" x14ac:dyDescent="0.25">
      <c r="A232">
        <f t="shared" si="33"/>
        <v>219</v>
      </c>
      <c r="B232" s="5">
        <f t="shared" si="34"/>
        <v>643537.83066624007</v>
      </c>
      <c r="C232" s="5">
        <f t="shared" si="35"/>
        <v>750642.43163145788</v>
      </c>
      <c r="D232" s="5">
        <f t="shared" si="36"/>
        <v>750965.3178223666</v>
      </c>
      <c r="E232" s="5">
        <f t="shared" si="37"/>
        <v>749941.58373031707</v>
      </c>
      <c r="F232" s="24">
        <f t="shared" si="31"/>
        <v>1072.5630511104002</v>
      </c>
      <c r="G232" s="1">
        <f t="shared" si="32"/>
        <v>312.76767984644079</v>
      </c>
      <c r="H232" s="1">
        <f>18/12+0.5%*D232/12</f>
        <v>314.4022157593194</v>
      </c>
      <c r="I232" s="1">
        <f>(VLOOKUP(E232,'StashAway Pricing'!$A$2:$C$8,3,TRUE)+VLOOKUP(E232,'StashAway Pricing'!$A$2:$C$8,2,TRUE)*(E232-VLOOKUP(E232,'StashAway Pricing'!$A$2:$C$8,1,TRUE)))/12</f>
        <v>264.56872926591262</v>
      </c>
      <c r="J232" s="5">
        <f>F232+J231</f>
        <v>103841.478384234</v>
      </c>
      <c r="K232" s="5">
        <f t="shared" si="38"/>
        <v>29142.187665578975</v>
      </c>
      <c r="L232" s="5">
        <f t="shared" si="39"/>
        <v>29122.522017793264</v>
      </c>
      <c r="M232" s="5">
        <f t="shared" si="40"/>
        <v>28827.11510723583</v>
      </c>
    </row>
    <row r="233" spans="1:13" x14ac:dyDescent="0.25">
      <c r="A233">
        <f t="shared" si="33"/>
        <v>220</v>
      </c>
      <c r="B233" s="5">
        <f t="shared" si="34"/>
        <v>647682.9567684608</v>
      </c>
      <c r="C233" s="5">
        <f t="shared" si="35"/>
        <v>756082.87610976864</v>
      </c>
      <c r="D233" s="5">
        <f t="shared" si="36"/>
        <v>756405.74219571904</v>
      </c>
      <c r="E233" s="5">
        <f t="shared" si="37"/>
        <v>755426.72291970265</v>
      </c>
      <c r="F233" s="24">
        <f t="shared" si="31"/>
        <v>1079.4715946141014</v>
      </c>
      <c r="G233" s="1">
        <f t="shared" si="32"/>
        <v>315.03453171240363</v>
      </c>
      <c r="H233" s="1">
        <f>18/12+0.5%*D233/12</f>
        <v>316.66905924821629</v>
      </c>
      <c r="I233" s="1">
        <f>(VLOOKUP(E233,'StashAway Pricing'!$A$2:$C$8,3,TRUE)+VLOOKUP(E233,'StashAway Pricing'!$A$2:$C$8,2,TRUE)*(E233-VLOOKUP(E233,'StashAway Pricing'!$A$2:$C$8,1,TRUE)))/12</f>
        <v>265.94001406325901</v>
      </c>
      <c r="J233" s="5">
        <f>F233+J232</f>
        <v>104920.9499788481</v>
      </c>
      <c r="K233" s="5">
        <f t="shared" si="38"/>
        <v>29457.222197291379</v>
      </c>
      <c r="L233" s="5">
        <f t="shared" si="39"/>
        <v>29439.19107704148</v>
      </c>
      <c r="M233" s="5">
        <f t="shared" si="40"/>
        <v>29093.05512129909</v>
      </c>
    </row>
    <row r="234" spans="1:13" x14ac:dyDescent="0.25">
      <c r="A234">
        <f t="shared" si="33"/>
        <v>221</v>
      </c>
      <c r="B234" s="5">
        <f t="shared" si="34"/>
        <v>651841.89995768899</v>
      </c>
      <c r="C234" s="5">
        <f t="shared" si="35"/>
        <v>761548.25595860498</v>
      </c>
      <c r="D234" s="5">
        <f t="shared" si="36"/>
        <v>761871.10184744943</v>
      </c>
      <c r="E234" s="5">
        <f t="shared" si="37"/>
        <v>760937.91652023781</v>
      </c>
      <c r="F234" s="24">
        <f t="shared" si="31"/>
        <v>1086.4031665961484</v>
      </c>
      <c r="G234" s="1">
        <f t="shared" si="32"/>
        <v>317.31177331608541</v>
      </c>
      <c r="H234" s="1">
        <f>18/12+0.5%*D234/12</f>
        <v>318.94629243643726</v>
      </c>
      <c r="I234" s="1">
        <f>(VLOOKUP(E234,'StashAway Pricing'!$A$2:$C$8,3,TRUE)+VLOOKUP(E234,'StashAway Pricing'!$A$2:$C$8,2,TRUE)*(E234-VLOOKUP(E234,'StashAway Pricing'!$A$2:$C$8,1,TRUE)))/12</f>
        <v>267.31781246339278</v>
      </c>
      <c r="J234" s="5">
        <f>F234+J233</f>
        <v>106007.35314544426</v>
      </c>
      <c r="K234" s="5">
        <f t="shared" si="38"/>
        <v>29774.533970607466</v>
      </c>
      <c r="L234" s="5">
        <f t="shared" si="39"/>
        <v>29758.137369477918</v>
      </c>
      <c r="M234" s="5">
        <f t="shared" si="40"/>
        <v>29360.372933762483</v>
      </c>
    </row>
    <row r="235" spans="1:13" x14ac:dyDescent="0.25">
      <c r="A235">
        <f t="shared" si="33"/>
        <v>222</v>
      </c>
      <c r="B235" s="5">
        <f t="shared" si="34"/>
        <v>656014.70629088115</v>
      </c>
      <c r="C235" s="5">
        <f t="shared" si="35"/>
        <v>767038.68546508183</v>
      </c>
      <c r="D235" s="5">
        <f t="shared" si="36"/>
        <v>767361.51106425014</v>
      </c>
      <c r="E235" s="5">
        <f t="shared" si="37"/>
        <v>766475.28829037549</v>
      </c>
      <c r="F235" s="24">
        <f t="shared" si="31"/>
        <v>1093.3578438181353</v>
      </c>
      <c r="G235" s="1">
        <f t="shared" si="32"/>
        <v>319.59945227711745</v>
      </c>
      <c r="H235" s="1">
        <f>18/12+0.5%*D235/12</f>
        <v>321.23396294343758</v>
      </c>
      <c r="I235" s="1">
        <f>(VLOOKUP(E235,'StashAway Pricing'!$A$2:$C$8,3,TRUE)+VLOOKUP(E235,'StashAway Pricing'!$A$2:$C$8,2,TRUE)*(E235-VLOOKUP(E235,'StashAway Pricing'!$A$2:$C$8,1,TRUE)))/12</f>
        <v>268.70215540592721</v>
      </c>
      <c r="J235" s="5">
        <f>F235+J234</f>
        <v>107100.71098926238</v>
      </c>
      <c r="K235" s="5">
        <f t="shared" si="38"/>
        <v>30094.133422884584</v>
      </c>
      <c r="L235" s="5">
        <f t="shared" si="39"/>
        <v>30079.371332421357</v>
      </c>
      <c r="M235" s="5">
        <f t="shared" si="40"/>
        <v>29629.075089168411</v>
      </c>
    </row>
    <row r="236" spans="1:13" x14ac:dyDescent="0.25">
      <c r="A236">
        <f t="shared" si="33"/>
        <v>223</v>
      </c>
      <c r="B236" s="5">
        <f t="shared" si="34"/>
        <v>660201.42197851732</v>
      </c>
      <c r="C236" s="5">
        <f t="shared" si="35"/>
        <v>772554.27944013011</v>
      </c>
      <c r="D236" s="5">
        <f t="shared" si="36"/>
        <v>772877.08465662785</v>
      </c>
      <c r="E236" s="5">
        <f t="shared" si="37"/>
        <v>772038.96257642144</v>
      </c>
      <c r="F236" s="24">
        <f t="shared" si="31"/>
        <v>1100.3357032975289</v>
      </c>
      <c r="G236" s="1">
        <f t="shared" si="32"/>
        <v>321.89761643338755</v>
      </c>
      <c r="H236" s="1">
        <f>18/12+0.5%*D236/12</f>
        <v>323.53211860692829</v>
      </c>
      <c r="I236" s="1">
        <f>(VLOOKUP(E236,'StashAway Pricing'!$A$2:$C$8,3,TRUE)+VLOOKUP(E236,'StashAway Pricing'!$A$2:$C$8,2,TRUE)*(E236-VLOOKUP(E236,'StashAway Pricing'!$A$2:$C$8,1,TRUE)))/12</f>
        <v>270.09307397743868</v>
      </c>
      <c r="J236" s="5">
        <f>F236+J235</f>
        <v>108201.04669255992</v>
      </c>
      <c r="K236" s="5">
        <f t="shared" si="38"/>
        <v>30416.031039317972</v>
      </c>
      <c r="L236" s="5">
        <f t="shared" si="39"/>
        <v>30402.903451028284</v>
      </c>
      <c r="M236" s="5">
        <f t="shared" si="40"/>
        <v>29899.168163145849</v>
      </c>
    </row>
    <row r="237" spans="1:13" x14ac:dyDescent="0.25">
      <c r="A237">
        <f t="shared" si="33"/>
        <v>224</v>
      </c>
      <c r="B237" s="5">
        <f t="shared" si="34"/>
        <v>664402.09338511236</v>
      </c>
      <c r="C237" s="5">
        <f t="shared" si="35"/>
        <v>778095.15322089719</v>
      </c>
      <c r="D237" s="5">
        <f t="shared" si="36"/>
        <v>778417.93796130398</v>
      </c>
      <c r="E237" s="5">
        <f t="shared" si="37"/>
        <v>777629.06431532605</v>
      </c>
      <c r="F237" s="24">
        <f t="shared" si="31"/>
        <v>1107.3368223085206</v>
      </c>
      <c r="G237" s="1">
        <f t="shared" si="32"/>
        <v>324.20631384204052</v>
      </c>
      <c r="H237" s="1">
        <f>18/12+0.5%*D237/12</f>
        <v>325.84080748387663</v>
      </c>
      <c r="I237" s="1">
        <f>(VLOOKUP(E237,'StashAway Pricing'!$A$2:$C$8,3,TRUE)+VLOOKUP(E237,'StashAway Pricing'!$A$2:$C$8,2,TRUE)*(E237-VLOOKUP(E237,'StashAway Pricing'!$A$2:$C$8,1,TRUE)))/12</f>
        <v>271.49059941216484</v>
      </c>
      <c r="J237" s="5">
        <f>F237+J236</f>
        <v>109308.38351486844</v>
      </c>
      <c r="K237" s="5">
        <f t="shared" si="38"/>
        <v>30740.237353160013</v>
      </c>
      <c r="L237" s="5">
        <f t="shared" si="39"/>
        <v>30728.744258512161</v>
      </c>
      <c r="M237" s="5">
        <f t="shared" si="40"/>
        <v>30170.658762558014</v>
      </c>
    </row>
    <row r="238" spans="1:13" x14ac:dyDescent="0.25">
      <c r="A238">
        <f t="shared" si="33"/>
        <v>225</v>
      </c>
      <c r="B238" s="5">
        <f t="shared" si="34"/>
        <v>668616.76702972932</v>
      </c>
      <c r="C238" s="5">
        <f t="shared" si="35"/>
        <v>783661.42267315951</v>
      </c>
      <c r="D238" s="5">
        <f t="shared" si="36"/>
        <v>783984.18684362655</v>
      </c>
      <c r="E238" s="5">
        <f t="shared" si="37"/>
        <v>783245.71903749043</v>
      </c>
      <c r="F238" s="24">
        <f t="shared" si="31"/>
        <v>1114.3612783828823</v>
      </c>
      <c r="G238" s="1">
        <f t="shared" si="32"/>
        <v>326.52559278048312</v>
      </c>
      <c r="H238" s="1">
        <f>18/12+0.5%*D238/12</f>
        <v>328.16007785151106</v>
      </c>
      <c r="I238" s="1">
        <f>(VLOOKUP(E238,'StashAway Pricing'!$A$2:$C$8,3,TRUE)+VLOOKUP(E238,'StashAway Pricing'!$A$2:$C$8,2,TRUE)*(E238-VLOOKUP(E238,'StashAway Pricing'!$A$2:$C$8,1,TRUE)))/12</f>
        <v>272.89476309270594</v>
      </c>
      <c r="J238" s="5">
        <f>F238+J237</f>
        <v>110422.74479325133</v>
      </c>
      <c r="K238" s="5">
        <f t="shared" si="38"/>
        <v>31066.762945940496</v>
      </c>
      <c r="L238" s="5">
        <f t="shared" si="39"/>
        <v>31056.90433636367</v>
      </c>
      <c r="M238" s="5">
        <f t="shared" si="40"/>
        <v>30443.553525650721</v>
      </c>
    </row>
    <row r="239" spans="1:13" x14ac:dyDescent="0.25">
      <c r="A239">
        <f t="shared" si="33"/>
        <v>226</v>
      </c>
      <c r="B239" s="5">
        <f t="shared" si="34"/>
        <v>672845.4895864951</v>
      </c>
      <c r="C239" s="5">
        <f t="shared" si="35"/>
        <v>789253.20419374481</v>
      </c>
      <c r="D239" s="5">
        <f t="shared" si="36"/>
        <v>789575.94769999315</v>
      </c>
      <c r="E239" s="5">
        <f t="shared" si="37"/>
        <v>788889.05286958511</v>
      </c>
      <c r="F239" s="24">
        <f t="shared" si="31"/>
        <v>1121.4091493108251</v>
      </c>
      <c r="G239" s="1">
        <f t="shared" si="32"/>
        <v>328.8555017473937</v>
      </c>
      <c r="H239" s="1">
        <f>18/12+0.5%*D239/12</f>
        <v>330.48997820833046</v>
      </c>
      <c r="I239" s="1">
        <f>(VLOOKUP(E239,'StashAway Pricing'!$A$2:$C$8,3,TRUE)+VLOOKUP(E239,'StashAway Pricing'!$A$2:$C$8,2,TRUE)*(E239-VLOOKUP(E239,'StashAway Pricing'!$A$2:$C$8,1,TRUE)))/12</f>
        <v>274.3055965507296</v>
      </c>
      <c r="J239" s="5">
        <f>F239+J238</f>
        <v>111544.15394256216</v>
      </c>
      <c r="K239" s="5">
        <f t="shared" si="38"/>
        <v>31395.618447687892</v>
      </c>
      <c r="L239" s="5">
        <f t="shared" si="39"/>
        <v>31387.394314572</v>
      </c>
      <c r="M239" s="5">
        <f t="shared" si="40"/>
        <v>30717.859122201451</v>
      </c>
    </row>
    <row r="240" spans="1:13" x14ac:dyDescent="0.25">
      <c r="A240">
        <f t="shared" si="33"/>
        <v>227</v>
      </c>
      <c r="B240" s="5">
        <f t="shared" si="34"/>
        <v>677088.30788511666</v>
      </c>
      <c r="C240" s="5">
        <f t="shared" si="35"/>
        <v>794870.61471296614</v>
      </c>
      <c r="D240" s="5">
        <f t="shared" si="36"/>
        <v>795193.3374602847</v>
      </c>
      <c r="E240" s="5">
        <f t="shared" si="37"/>
        <v>794559.19253738225</v>
      </c>
      <c r="F240" s="24">
        <f t="shared" si="31"/>
        <v>1128.4805131418611</v>
      </c>
      <c r="G240" s="1">
        <f t="shared" si="32"/>
        <v>331.19608946373592</v>
      </c>
      <c r="H240" s="1">
        <f>18/12+0.5%*D240/12</f>
        <v>332.83055727511862</v>
      </c>
      <c r="I240" s="1">
        <f>(VLOOKUP(E240,'StashAway Pricing'!$A$2:$C$8,3,TRUE)+VLOOKUP(E240,'StashAway Pricing'!$A$2:$C$8,2,TRUE)*(E240-VLOOKUP(E240,'StashAway Pricing'!$A$2:$C$8,1,TRUE)))/12</f>
        <v>275.72313146767891</v>
      </c>
      <c r="J240" s="5">
        <f>F240+J239</f>
        <v>112672.63445570401</v>
      </c>
      <c r="K240" s="5">
        <f t="shared" si="38"/>
        <v>31726.814537151629</v>
      </c>
      <c r="L240" s="5">
        <f t="shared" si="39"/>
        <v>31720.22487184712</v>
      </c>
      <c r="M240" s="5">
        <f t="shared" si="40"/>
        <v>30993.58225366913</v>
      </c>
    </row>
    <row r="241" spans="1:13" x14ac:dyDescent="0.25">
      <c r="A241">
        <f t="shared" si="33"/>
        <v>228</v>
      </c>
      <c r="B241" s="5">
        <f t="shared" si="34"/>
        <v>681345.26891140034</v>
      </c>
      <c r="C241" s="5">
        <f t="shared" si="35"/>
        <v>800513.77169706707</v>
      </c>
      <c r="D241" s="5">
        <f t="shared" si="36"/>
        <v>800836.4735903109</v>
      </c>
      <c r="E241" s="5">
        <f t="shared" si="37"/>
        <v>800256.26536860142</v>
      </c>
      <c r="F241" s="24">
        <f t="shared" si="31"/>
        <v>1135.5754481856673</v>
      </c>
      <c r="G241" s="1">
        <f t="shared" si="32"/>
        <v>333.54740487377796</v>
      </c>
      <c r="H241" s="1">
        <f>18/12+0.5%*D241/12</f>
        <v>335.18186399596289</v>
      </c>
      <c r="I241" s="1">
        <f>(VLOOKUP(E241,'StashAway Pricing'!$A$2:$C$8,3,TRUE)+VLOOKUP(E241,'StashAway Pricing'!$A$2:$C$8,2,TRUE)*(E241-VLOOKUP(E241,'StashAway Pricing'!$A$2:$C$8,1,TRUE)))/12</f>
        <v>277.14739967548371</v>
      </c>
      <c r="J241" s="5">
        <f>F241+J240</f>
        <v>113808.20990388968</v>
      </c>
      <c r="K241" s="5">
        <f t="shared" si="38"/>
        <v>32060.361942025407</v>
      </c>
      <c r="L241" s="5">
        <f t="shared" si="39"/>
        <v>32055.406735843084</v>
      </c>
      <c r="M241" s="5">
        <f t="shared" si="40"/>
        <v>31270.729653344613</v>
      </c>
    </row>
    <row r="242" spans="1:13" x14ac:dyDescent="0.25">
      <c r="A242">
        <f t="shared" si="33"/>
        <v>229</v>
      </c>
      <c r="B242" s="5">
        <f t="shared" si="34"/>
        <v>685616.41980777157</v>
      </c>
      <c r="C242" s="5">
        <f t="shared" si="35"/>
        <v>806182.79315067851</v>
      </c>
      <c r="D242" s="5">
        <f t="shared" si="36"/>
        <v>806505.47409426642</v>
      </c>
      <c r="E242" s="5">
        <f t="shared" si="37"/>
        <v>805980.39929576893</v>
      </c>
      <c r="F242" s="24">
        <f t="shared" si="31"/>
        <v>1142.6940330129526</v>
      </c>
      <c r="G242" s="1">
        <f t="shared" si="32"/>
        <v>335.90949714611605</v>
      </c>
      <c r="H242" s="1">
        <f>18/12+0.5%*D242/12</f>
        <v>337.54394753927767</v>
      </c>
      <c r="I242" s="1">
        <f>(VLOOKUP(E242,'StashAway Pricing'!$A$2:$C$8,3,TRUE)+VLOOKUP(E242,'StashAway Pricing'!$A$2:$C$8,2,TRUE)*(E242-VLOOKUP(E242,'StashAway Pricing'!$A$2:$C$8,1,TRUE)))/12</f>
        <v>278.57843315727558</v>
      </c>
      <c r="J242" s="5">
        <f>F242+J241</f>
        <v>114950.90393690264</v>
      </c>
      <c r="K242" s="5">
        <f t="shared" si="38"/>
        <v>32396.271439171524</v>
      </c>
      <c r="L242" s="5">
        <f t="shared" si="39"/>
        <v>32392.950683382362</v>
      </c>
      <c r="M242" s="5">
        <f t="shared" si="40"/>
        <v>31549.308086501889</v>
      </c>
    </row>
    <row r="243" spans="1:13" x14ac:dyDescent="0.25">
      <c r="A243">
        <f t="shared" si="33"/>
        <v>230</v>
      </c>
      <c r="B243" s="5">
        <f t="shared" si="34"/>
        <v>689901.80787379737</v>
      </c>
      <c r="C243" s="5">
        <f t="shared" si="35"/>
        <v>811877.79761928564</v>
      </c>
      <c r="D243" s="5">
        <f t="shared" si="36"/>
        <v>812200.4575171984</v>
      </c>
      <c r="E243" s="5">
        <f t="shared" si="37"/>
        <v>811731.72285909043</v>
      </c>
      <c r="F243" s="24">
        <f t="shared" si="31"/>
        <v>1149.836346456329</v>
      </c>
      <c r="G243" s="1">
        <f t="shared" si="32"/>
        <v>338.28241567470235</v>
      </c>
      <c r="H243" s="1">
        <f>18/12+0.5%*D243/12</f>
        <v>339.91685729883267</v>
      </c>
      <c r="I243" s="1">
        <f>(VLOOKUP(E243,'StashAway Pricing'!$A$2:$C$8,3,TRUE)+VLOOKUP(E243,'StashAway Pricing'!$A$2:$C$8,2,TRUE)*(E243-VLOOKUP(E243,'StashAway Pricing'!$A$2:$C$8,1,TRUE)))/12</f>
        <v>280.01626404810594</v>
      </c>
      <c r="J243" s="5">
        <f>F243+J242</f>
        <v>116100.74028335897</v>
      </c>
      <c r="K243" s="5">
        <f t="shared" si="38"/>
        <v>32734.553854846225</v>
      </c>
      <c r="L243" s="5">
        <f t="shared" si="39"/>
        <v>32732.867540681193</v>
      </c>
      <c r="M243" s="5">
        <f t="shared" si="40"/>
        <v>31829.324350549996</v>
      </c>
    </row>
    <row r="244" spans="1:13" x14ac:dyDescent="0.25">
      <c r="A244">
        <f t="shared" si="33"/>
        <v>231</v>
      </c>
      <c r="B244" s="5">
        <f t="shared" si="34"/>
        <v>694201.48056671</v>
      </c>
      <c r="C244" s="5">
        <f t="shared" si="35"/>
        <v>817598.90419170738</v>
      </c>
      <c r="D244" s="5">
        <f t="shared" si="36"/>
        <v>817921.54294748546</v>
      </c>
      <c r="E244" s="5">
        <f t="shared" si="37"/>
        <v>817510.36520933779</v>
      </c>
      <c r="F244" s="24">
        <f t="shared" si="31"/>
        <v>1157.0024676111834</v>
      </c>
      <c r="G244" s="1">
        <f t="shared" si="32"/>
        <v>340.66621007987811</v>
      </c>
      <c r="H244" s="1">
        <f>18/12+0.5%*D244/12</f>
        <v>342.30064289478565</v>
      </c>
      <c r="I244" s="1">
        <f>(VLOOKUP(E244,'StashAway Pricing'!$A$2:$C$8,3,TRUE)+VLOOKUP(E244,'StashAway Pricing'!$A$2:$C$8,2,TRUE)*(E244-VLOOKUP(E244,'StashAway Pricing'!$A$2:$C$8,1,TRUE)))/12</f>
        <v>281.46092463566782</v>
      </c>
      <c r="J244" s="5">
        <f>F244+J243</f>
        <v>117257.74275097015</v>
      </c>
      <c r="K244" s="5">
        <f t="shared" si="38"/>
        <v>33075.220064926099</v>
      </c>
      <c r="L244" s="5">
        <f t="shared" si="39"/>
        <v>33075.168183575981</v>
      </c>
      <c r="M244" s="5">
        <f t="shared" si="40"/>
        <v>32110.785275185663</v>
      </c>
    </row>
    <row r="245" spans="1:13" x14ac:dyDescent="0.25">
      <c r="A245">
        <f t="shared" si="33"/>
        <v>232</v>
      </c>
      <c r="B245" s="5">
        <f t="shared" si="34"/>
        <v>698515.48550193221</v>
      </c>
      <c r="C245" s="5">
        <f t="shared" si="35"/>
        <v>823346.23250258586</v>
      </c>
      <c r="D245" s="5">
        <f t="shared" si="36"/>
        <v>823668.85001932795</v>
      </c>
      <c r="E245" s="5">
        <f t="shared" si="37"/>
        <v>823316.4561107487</v>
      </c>
      <c r="F245" s="24">
        <f t="shared" si="31"/>
        <v>1164.1924758365537</v>
      </c>
      <c r="G245" s="1">
        <f t="shared" si="32"/>
        <v>343.0609302094108</v>
      </c>
      <c r="H245" s="1">
        <f>18/12+0.5%*D245/12</f>
        <v>344.69535417471997</v>
      </c>
      <c r="I245" s="1">
        <f>(VLOOKUP(E245,'StashAway Pricing'!$A$2:$C$8,3,TRUE)+VLOOKUP(E245,'StashAway Pricing'!$A$2:$C$8,2,TRUE)*(E245-VLOOKUP(E245,'StashAway Pricing'!$A$2:$C$8,1,TRUE)))/12</f>
        <v>282.9124473610205</v>
      </c>
      <c r="J245" s="5">
        <f>F245+J244</f>
        <v>118421.9352268067</v>
      </c>
      <c r="K245" s="5">
        <f t="shared" si="38"/>
        <v>33418.280995135508</v>
      </c>
      <c r="L245" s="5">
        <f t="shared" si="39"/>
        <v>33419.863537750702</v>
      </c>
      <c r="M245" s="5">
        <f t="shared" si="40"/>
        <v>32393.697722546684</v>
      </c>
    </row>
    <row r="246" spans="1:13" x14ac:dyDescent="0.25">
      <c r="A246">
        <f t="shared" si="33"/>
        <v>233</v>
      </c>
      <c r="B246" s="5">
        <f t="shared" si="34"/>
        <v>702843.8704536052</v>
      </c>
      <c r="C246" s="5">
        <f t="shared" si="35"/>
        <v>829119.90273488918</v>
      </c>
      <c r="D246" s="5">
        <f t="shared" si="36"/>
        <v>829442.49891524983</v>
      </c>
      <c r="E246" s="5">
        <f t="shared" si="37"/>
        <v>829150.1259439413</v>
      </c>
      <c r="F246" s="24">
        <f t="shared" si="31"/>
        <v>1171.4064507560086</v>
      </c>
      <c r="G246" s="1">
        <f t="shared" si="32"/>
        <v>345.46662613953714</v>
      </c>
      <c r="H246" s="1">
        <f>18/12+0.5%*D246/12</f>
        <v>347.10104121468743</v>
      </c>
      <c r="I246" s="1">
        <f>(VLOOKUP(E246,'StashAway Pricing'!$A$2:$C$8,3,TRUE)+VLOOKUP(E246,'StashAway Pricing'!$A$2:$C$8,2,TRUE)*(E246-VLOOKUP(E246,'StashAway Pricing'!$A$2:$C$8,1,TRUE)))/12</f>
        <v>284.37086481931868</v>
      </c>
      <c r="J246" s="5">
        <f>F246+J245</f>
        <v>119593.34167756271</v>
      </c>
      <c r="K246" s="5">
        <f t="shared" si="38"/>
        <v>33763.747621275048</v>
      </c>
      <c r="L246" s="5">
        <f t="shared" si="39"/>
        <v>33766.964578965388</v>
      </c>
      <c r="M246" s="5">
        <f t="shared" si="40"/>
        <v>32678.068587366</v>
      </c>
    </row>
    <row r="247" spans="1:13" x14ac:dyDescent="0.25">
      <c r="A247">
        <f t="shared" si="33"/>
        <v>234</v>
      </c>
      <c r="B247" s="5">
        <f t="shared" si="34"/>
        <v>707186.6833551171</v>
      </c>
      <c r="C247" s="5">
        <f t="shared" si="35"/>
        <v>834920.03562242398</v>
      </c>
      <c r="D247" s="5">
        <f t="shared" si="36"/>
        <v>835242.61036861129</v>
      </c>
      <c r="E247" s="5">
        <f t="shared" si="37"/>
        <v>835011.50570884161</v>
      </c>
      <c r="F247" s="24">
        <f t="shared" si="31"/>
        <v>1178.6444722585286</v>
      </c>
      <c r="G247" s="1">
        <f t="shared" si="32"/>
        <v>347.88334817601003</v>
      </c>
      <c r="H247" s="1">
        <f>18/12+0.5%*D247/12</f>
        <v>349.51775432025471</v>
      </c>
      <c r="I247" s="1">
        <f>(VLOOKUP(E247,'StashAway Pricing'!$A$2:$C$8,3,TRUE)+VLOOKUP(E247,'StashAway Pricing'!$A$2:$C$8,2,TRUE)*(E247-VLOOKUP(E247,'StashAway Pricing'!$A$2:$C$8,1,TRUE)))/12</f>
        <v>285.83620976054374</v>
      </c>
      <c r="J247" s="5">
        <f>F247+J246</f>
        <v>120771.98614982124</v>
      </c>
      <c r="K247" s="5">
        <f t="shared" si="38"/>
        <v>34111.630969451056</v>
      </c>
      <c r="L247" s="5">
        <f t="shared" si="39"/>
        <v>34116.482333285639</v>
      </c>
      <c r="M247" s="5">
        <f t="shared" si="40"/>
        <v>32963.904797126546</v>
      </c>
    </row>
    <row r="248" spans="1:13" x14ac:dyDescent="0.25">
      <c r="A248">
        <f t="shared" si="33"/>
        <v>235</v>
      </c>
      <c r="B248" s="5">
        <f t="shared" si="34"/>
        <v>711543.97229963413</v>
      </c>
      <c r="C248" s="5">
        <f t="shared" si="35"/>
        <v>840746.75245236</v>
      </c>
      <c r="D248" s="5">
        <f t="shared" si="36"/>
        <v>841069.30566613399</v>
      </c>
      <c r="E248" s="5">
        <f t="shared" si="37"/>
        <v>840900.72702762519</v>
      </c>
      <c r="F248" s="24">
        <f t="shared" si="31"/>
        <v>1185.9066204993903</v>
      </c>
      <c r="G248" s="1">
        <f t="shared" si="32"/>
        <v>350.31114685514996</v>
      </c>
      <c r="H248" s="1">
        <f>18/12+0.5%*D248/12</f>
        <v>351.94554402755585</v>
      </c>
      <c r="I248" s="1">
        <f>(VLOOKUP(E248,'StashAway Pricing'!$A$2:$C$8,3,TRUE)+VLOOKUP(E248,'StashAway Pricing'!$A$2:$C$8,2,TRUE)*(E248-VLOOKUP(E248,'StashAway Pricing'!$A$2:$C$8,1,TRUE)))/12</f>
        <v>287.30851509023961</v>
      </c>
      <c r="J248" s="5">
        <f>F248+J247</f>
        <v>121957.89277032063</v>
      </c>
      <c r="K248" s="5">
        <f t="shared" si="38"/>
        <v>34461.942116306207</v>
      </c>
      <c r="L248" s="5">
        <f t="shared" si="39"/>
        <v>34468.427877313195</v>
      </c>
      <c r="M248" s="5">
        <f t="shared" si="40"/>
        <v>33251.213312216787</v>
      </c>
    </row>
    <row r="249" spans="1:13" x14ac:dyDescent="0.25">
      <c r="A249">
        <f t="shared" si="33"/>
        <v>236</v>
      </c>
      <c r="B249" s="5">
        <f t="shared" si="34"/>
        <v>715915.78554063279</v>
      </c>
      <c r="C249" s="5">
        <f t="shared" si="35"/>
        <v>846600.17506776657</v>
      </c>
      <c r="D249" s="5">
        <f t="shared" si="36"/>
        <v>846922.70665043697</v>
      </c>
      <c r="E249" s="5">
        <f t="shared" si="37"/>
        <v>846817.92214767297</v>
      </c>
      <c r="F249" s="24">
        <f t="shared" si="31"/>
        <v>1193.1929759010548</v>
      </c>
      <c r="G249" s="1">
        <f t="shared" si="32"/>
        <v>352.75007294490274</v>
      </c>
      <c r="H249" s="1">
        <f>18/12+0.5%*D249/12</f>
        <v>354.38446110434876</v>
      </c>
      <c r="I249" s="1">
        <f>(VLOOKUP(E249,'StashAway Pricing'!$A$2:$C$8,3,TRUE)+VLOOKUP(E249,'StashAway Pricing'!$A$2:$C$8,2,TRUE)*(E249-VLOOKUP(E249,'StashAway Pricing'!$A$2:$C$8,1,TRUE)))/12</f>
        <v>288.78781387025157</v>
      </c>
      <c r="J249" s="5">
        <f>F249+J248</f>
        <v>123151.08574622168</v>
      </c>
      <c r="K249" s="5">
        <f t="shared" si="38"/>
        <v>34814.692189251109</v>
      </c>
      <c r="L249" s="5">
        <f t="shared" si="39"/>
        <v>34822.812338417541</v>
      </c>
      <c r="M249" s="5">
        <f t="shared" si="40"/>
        <v>33540.001126087038</v>
      </c>
    </row>
    <row r="250" spans="1:13" x14ac:dyDescent="0.25">
      <c r="A250">
        <f t="shared" si="33"/>
        <v>237</v>
      </c>
      <c r="B250" s="5">
        <f t="shared" si="34"/>
        <v>720302.17149243481</v>
      </c>
      <c r="C250" s="5">
        <f t="shared" si="35"/>
        <v>852480.42587016046</v>
      </c>
      <c r="D250" s="5">
        <f t="shared" si="36"/>
        <v>852802.93572258472</v>
      </c>
      <c r="E250" s="5">
        <f t="shared" si="37"/>
        <v>852763.22394454107</v>
      </c>
      <c r="F250" s="24">
        <f t="shared" si="31"/>
        <v>1200.503619154058</v>
      </c>
      <c r="G250" s="1">
        <f t="shared" si="32"/>
        <v>355.20017744590018</v>
      </c>
      <c r="H250" s="1">
        <f>18/12+0.5%*D250/12</f>
        <v>356.83455655107696</v>
      </c>
      <c r="I250" s="1">
        <f>(VLOOKUP(E250,'StashAway Pricing'!$A$2:$C$8,3,TRUE)+VLOOKUP(E250,'StashAway Pricing'!$A$2:$C$8,2,TRUE)*(E250-VLOOKUP(E250,'StashAway Pricing'!$A$2:$C$8,1,TRUE)))/12</f>
        <v>290.27413931946859</v>
      </c>
      <c r="J250" s="5">
        <f>F250+J249</f>
        <v>124351.58936537574</v>
      </c>
      <c r="K250" s="5">
        <f t="shared" si="38"/>
        <v>35169.892366697008</v>
      </c>
      <c r="L250" s="5">
        <f t="shared" si="39"/>
        <v>35179.646894968617</v>
      </c>
      <c r="M250" s="5">
        <f t="shared" si="40"/>
        <v>33830.275265406504</v>
      </c>
    </row>
    <row r="251" spans="1:13" x14ac:dyDescent="0.25">
      <c r="A251">
        <f t="shared" si="33"/>
        <v>238</v>
      </c>
      <c r="B251" s="5">
        <f t="shared" si="34"/>
        <v>724703.17873074277</v>
      </c>
      <c r="C251" s="5">
        <f t="shared" si="35"/>
        <v>858387.62782206526</v>
      </c>
      <c r="D251" s="5">
        <f t="shared" si="36"/>
        <v>858710.11584464647</v>
      </c>
      <c r="E251" s="5">
        <f t="shared" si="37"/>
        <v>858736.76592494419</v>
      </c>
      <c r="F251" s="24">
        <f t="shared" si="31"/>
        <v>1207.8386312179048</v>
      </c>
      <c r="G251" s="1">
        <f t="shared" si="32"/>
        <v>357.66151159252718</v>
      </c>
      <c r="H251" s="1">
        <f>18/12+0.5%*D251/12</f>
        <v>359.29588160193606</v>
      </c>
      <c r="I251" s="1">
        <f>(VLOOKUP(E251,'StashAway Pricing'!$A$2:$C$8,3,TRUE)+VLOOKUP(E251,'StashAway Pricing'!$A$2:$C$8,2,TRUE)*(E251-VLOOKUP(E251,'StashAway Pricing'!$A$2:$C$8,1,TRUE)))/12</f>
        <v>291.76752481456941</v>
      </c>
      <c r="J251" s="5">
        <f>F251+J250</f>
        <v>125559.42799659364</v>
      </c>
      <c r="K251" s="5">
        <f t="shared" si="38"/>
        <v>35527.553878289538</v>
      </c>
      <c r="L251" s="5">
        <f t="shared" si="39"/>
        <v>35538.942776570555</v>
      </c>
      <c r="M251" s="5">
        <f t="shared" si="40"/>
        <v>34122.042790221072</v>
      </c>
    </row>
    <row r="252" spans="1:13" x14ac:dyDescent="0.25">
      <c r="A252">
        <f t="shared" si="33"/>
        <v>239</v>
      </c>
      <c r="B252" s="5">
        <f t="shared" si="34"/>
        <v>729118.85599317844</v>
      </c>
      <c r="C252" s="5">
        <f t="shared" si="35"/>
        <v>864321.90444958291</v>
      </c>
      <c r="D252" s="5">
        <f t="shared" si="36"/>
        <v>864644.37054226757</v>
      </c>
      <c r="E252" s="5">
        <f t="shared" si="37"/>
        <v>864738.68222975428</v>
      </c>
      <c r="F252" s="24">
        <f t="shared" si="31"/>
        <v>1215.1980933219641</v>
      </c>
      <c r="G252" s="1">
        <f t="shared" si="32"/>
        <v>360.13412685399288</v>
      </c>
      <c r="H252" s="1">
        <f>18/12+0.5%*D252/12</f>
        <v>361.76848772594485</v>
      </c>
      <c r="I252" s="1">
        <f>(VLOOKUP(E252,'StashAway Pricing'!$A$2:$C$8,3,TRUE)+VLOOKUP(E252,'StashAway Pricing'!$A$2:$C$8,2,TRUE)*(E252-VLOOKUP(E252,'StashAway Pricing'!$A$2:$C$8,1,TRUE)))/12</f>
        <v>293.26800389077192</v>
      </c>
      <c r="J252" s="5">
        <f>F252+J251</f>
        <v>126774.6260899156</v>
      </c>
      <c r="K252" s="5">
        <f t="shared" si="38"/>
        <v>35887.688005143529</v>
      </c>
      <c r="L252" s="5">
        <f t="shared" si="39"/>
        <v>35900.7112642965</v>
      </c>
      <c r="M252" s="5">
        <f t="shared" si="40"/>
        <v>34415.310794111843</v>
      </c>
    </row>
    <row r="253" spans="1:13" x14ac:dyDescent="0.25">
      <c r="A253">
        <f t="shared" si="33"/>
        <v>240</v>
      </c>
      <c r="B253" s="5">
        <f t="shared" si="34"/>
        <v>733549.2521798223</v>
      </c>
      <c r="C253" s="5">
        <f t="shared" si="35"/>
        <v>870283.37984497671</v>
      </c>
      <c r="D253" s="5">
        <f t="shared" si="36"/>
        <v>870605.82390725287</v>
      </c>
      <c r="E253" s="5">
        <f t="shared" si="37"/>
        <v>870769.10763701226</v>
      </c>
      <c r="F253" s="24">
        <f t="shared" si="31"/>
        <v>1222.5820869663705</v>
      </c>
      <c r="G253" s="1">
        <f t="shared" si="32"/>
        <v>362.61807493540692</v>
      </c>
      <c r="H253" s="1">
        <f>18/12+0.5%*D253/12</f>
        <v>364.25242662802202</v>
      </c>
      <c r="I253" s="1">
        <f>(VLOOKUP(E253,'StashAway Pricing'!$A$2:$C$8,3,TRUE)+VLOOKUP(E253,'StashAway Pricing'!$A$2:$C$8,2,TRUE)*(E253-VLOOKUP(E253,'StashAway Pricing'!$A$2:$C$8,1,TRUE)))/12</f>
        <v>294.77561024258642</v>
      </c>
      <c r="J253" s="5">
        <f>F253+J252</f>
        <v>127997.20817688198</v>
      </c>
      <c r="K253" s="5">
        <f t="shared" si="38"/>
        <v>36250.306080078939</v>
      </c>
      <c r="L253" s="5">
        <f t="shared" si="39"/>
        <v>36264.963690924524</v>
      </c>
      <c r="M253" s="5">
        <f t="shared" si="40"/>
        <v>34710.086404354428</v>
      </c>
    </row>
    <row r="254" spans="1:13" x14ac:dyDescent="0.25">
      <c r="A254">
        <f t="shared" si="33"/>
        <v>241</v>
      </c>
      <c r="B254" s="5">
        <f t="shared" si="34"/>
        <v>737994.41635375493</v>
      </c>
      <c r="C254" s="5">
        <f t="shared" si="35"/>
        <v>876272.17866926605</v>
      </c>
      <c r="D254" s="5">
        <f t="shared" si="36"/>
        <v>876594.60060016101</v>
      </c>
      <c r="E254" s="5">
        <f t="shared" si="37"/>
        <v>876828.17756495462</v>
      </c>
      <c r="F254" s="24">
        <f t="shared" si="31"/>
        <v>1229.9906939229249</v>
      </c>
      <c r="G254" s="1">
        <f t="shared" si="32"/>
        <v>365.11340777886085</v>
      </c>
      <c r="H254" s="1">
        <f>18/12+0.5%*D254/12</f>
        <v>366.7477502500671</v>
      </c>
      <c r="I254" s="1">
        <f>(VLOOKUP(E254,'StashAway Pricing'!$A$2:$C$8,3,TRUE)+VLOOKUP(E254,'StashAway Pricing'!$A$2:$C$8,2,TRUE)*(E254-VLOOKUP(E254,'StashAway Pricing'!$A$2:$C$8,1,TRUE)))/12</f>
        <v>296.29037772457201</v>
      </c>
      <c r="J254" s="5">
        <f>F254+J253</f>
        <v>129227.1988708049</v>
      </c>
      <c r="K254" s="5">
        <f t="shared" si="38"/>
        <v>36615.419487857798</v>
      </c>
      <c r="L254" s="5">
        <f t="shared" si="39"/>
        <v>36631.711441174593</v>
      </c>
      <c r="M254" s="5">
        <f t="shared" si="40"/>
        <v>35006.376782079002</v>
      </c>
    </row>
    <row r="255" spans="1:13" x14ac:dyDescent="0.25">
      <c r="A255">
        <f t="shared" si="33"/>
        <v>242</v>
      </c>
      <c r="B255" s="5">
        <f t="shared" si="34"/>
        <v>742454.39774160064</v>
      </c>
      <c r="C255" s="5">
        <f t="shared" si="35"/>
        <v>882288.4261548334</v>
      </c>
      <c r="D255" s="5">
        <f t="shared" si="36"/>
        <v>882610.82585291169</v>
      </c>
      <c r="E255" s="5">
        <f t="shared" si="37"/>
        <v>882916.02807505475</v>
      </c>
      <c r="F255" s="24">
        <f t="shared" si="31"/>
        <v>1237.4239962360011</v>
      </c>
      <c r="G255" s="1">
        <f t="shared" si="32"/>
        <v>367.62017756451388</v>
      </c>
      <c r="H255" s="1">
        <f>18/12+0.5%*D255/12</f>
        <v>369.25451077204656</v>
      </c>
      <c r="I255" s="1">
        <f>(VLOOKUP(E255,'StashAway Pricing'!$A$2:$C$8,3,TRUE)+VLOOKUP(E255,'StashAway Pricing'!$A$2:$C$8,2,TRUE)*(E255-VLOOKUP(E255,'StashAway Pricing'!$A$2:$C$8,1,TRUE)))/12</f>
        <v>297.81234035209701</v>
      </c>
      <c r="J255" s="5">
        <f>F255+J254</f>
        <v>130464.6228670409</v>
      </c>
      <c r="K255" s="5">
        <f t="shared" si="38"/>
        <v>36983.039665422315</v>
      </c>
      <c r="L255" s="5">
        <f t="shared" si="39"/>
        <v>37000.965951946637</v>
      </c>
      <c r="M255" s="5">
        <f t="shared" si="40"/>
        <v>35304.189122431097</v>
      </c>
    </row>
    <row r="256" spans="1:13" x14ac:dyDescent="0.25">
      <c r="A256">
        <f t="shared" si="33"/>
        <v>243</v>
      </c>
      <c r="B256" s="5">
        <f t="shared" si="34"/>
        <v>746929.24573407252</v>
      </c>
      <c r="C256" s="5">
        <f t="shared" si="35"/>
        <v>888332.24810804287</v>
      </c>
      <c r="D256" s="5">
        <f t="shared" si="36"/>
        <v>888654.62547140406</v>
      </c>
      <c r="E256" s="5">
        <f t="shared" si="37"/>
        <v>889032.79587507783</v>
      </c>
      <c r="F256" s="24">
        <f t="shared" si="31"/>
        <v>1244.8820762234543</v>
      </c>
      <c r="G256" s="1">
        <f t="shared" si="32"/>
        <v>370.13843671168456</v>
      </c>
      <c r="H256" s="1">
        <f>18/12+0.5%*D256/12</f>
        <v>371.77276061308504</v>
      </c>
      <c r="I256" s="1">
        <f>(VLOOKUP(E256,'StashAway Pricing'!$A$2:$C$8,3,TRUE)+VLOOKUP(E256,'StashAway Pricing'!$A$2:$C$8,2,TRUE)*(E256-VLOOKUP(E256,'StashAway Pricing'!$A$2:$C$8,1,TRUE)))/12</f>
        <v>299.34153230210279</v>
      </c>
      <c r="J256" s="5">
        <f>F256+J255</f>
        <v>131709.50494326436</v>
      </c>
      <c r="K256" s="5">
        <f t="shared" si="38"/>
        <v>37353.178102133999</v>
      </c>
      <c r="L256" s="5">
        <f t="shared" si="39"/>
        <v>37372.738712559723</v>
      </c>
      <c r="M256" s="5">
        <f t="shared" si="40"/>
        <v>35603.5306547332</v>
      </c>
    </row>
    <row r="257" spans="1:13" x14ac:dyDescent="0.25">
      <c r="A257">
        <f t="shared" si="33"/>
        <v>244</v>
      </c>
      <c r="B257" s="5">
        <f t="shared" si="34"/>
        <v>751419.00988651928</v>
      </c>
      <c r="C257" s="5">
        <f t="shared" si="35"/>
        <v>894403.77091187122</v>
      </c>
      <c r="D257" s="5">
        <f t="shared" si="36"/>
        <v>894726.12583814783</v>
      </c>
      <c r="E257" s="5">
        <f t="shared" si="37"/>
        <v>895178.61832215101</v>
      </c>
      <c r="F257" s="24">
        <f t="shared" si="31"/>
        <v>1252.3650164775322</v>
      </c>
      <c r="G257" s="1">
        <f t="shared" si="32"/>
        <v>372.66823787994639</v>
      </c>
      <c r="H257" s="1">
        <f>18/12+0.5%*D257/12</f>
        <v>374.30255243256164</v>
      </c>
      <c r="I257" s="1">
        <f>(VLOOKUP(E257,'StashAway Pricing'!$A$2:$C$8,3,TRUE)+VLOOKUP(E257,'StashAway Pricing'!$A$2:$C$8,2,TRUE)*(E257-VLOOKUP(E257,'StashAway Pricing'!$A$2:$C$8,1,TRUE)))/12</f>
        <v>300.8779879138711</v>
      </c>
      <c r="J257" s="5">
        <f>F257+J256</f>
        <v>132961.86995974189</v>
      </c>
      <c r="K257" s="5">
        <f t="shared" si="38"/>
        <v>37725.846340013944</v>
      </c>
      <c r="L257" s="5">
        <f t="shared" si="39"/>
        <v>37747.041264992287</v>
      </c>
      <c r="M257" s="5">
        <f t="shared" si="40"/>
        <v>35904.408642647075</v>
      </c>
    </row>
    <row r="258" spans="1:13" x14ac:dyDescent="0.25">
      <c r="A258">
        <f t="shared" si="33"/>
        <v>245</v>
      </c>
      <c r="B258" s="5">
        <f t="shared" si="34"/>
        <v>755923.73991947423</v>
      </c>
      <c r="C258" s="5">
        <f t="shared" si="35"/>
        <v>900503.12152855052</v>
      </c>
      <c r="D258" s="5">
        <f t="shared" si="36"/>
        <v>900825.4539149059</v>
      </c>
      <c r="E258" s="5">
        <f t="shared" si="37"/>
        <v>901353.63342584774</v>
      </c>
      <c r="F258" s="24">
        <f t="shared" si="31"/>
        <v>1259.8728998657905</v>
      </c>
      <c r="G258" s="1">
        <f t="shared" si="32"/>
        <v>375.20963397022939</v>
      </c>
      <c r="H258" s="1">
        <f>18/12+0.5%*D258/12</f>
        <v>376.84393913121079</v>
      </c>
      <c r="I258" s="1">
        <f>(VLOOKUP(E258,'StashAway Pricing'!$A$2:$C$8,3,TRUE)+VLOOKUP(E258,'StashAway Pricing'!$A$2:$C$8,2,TRUE)*(E258-VLOOKUP(E258,'StashAway Pricing'!$A$2:$C$8,1,TRUE)))/12</f>
        <v>302.42174168979528</v>
      </c>
      <c r="J258" s="5">
        <f>F258+J257</f>
        <v>134221.74285960768</v>
      </c>
      <c r="K258" s="5">
        <f t="shared" si="38"/>
        <v>38101.055973984177</v>
      </c>
      <c r="L258" s="5">
        <f t="shared" si="39"/>
        <v>38123.8852041235</v>
      </c>
      <c r="M258" s="5">
        <f t="shared" si="40"/>
        <v>36206.83038433687</v>
      </c>
    </row>
    <row r="259" spans="1:13" x14ac:dyDescent="0.25">
      <c r="A259">
        <f t="shared" si="33"/>
        <v>246</v>
      </c>
      <c r="B259" s="5">
        <f t="shared" si="34"/>
        <v>760443.4857192057</v>
      </c>
      <c r="C259" s="5">
        <f t="shared" si="35"/>
        <v>906630.42750222294</v>
      </c>
      <c r="D259" s="5">
        <f t="shared" si="36"/>
        <v>906952.7372453491</v>
      </c>
      <c r="E259" s="5">
        <f t="shared" si="37"/>
        <v>907557.97985128709</v>
      </c>
      <c r="F259" s="24">
        <f t="shared" si="31"/>
        <v>1267.4058095320095</v>
      </c>
      <c r="G259" s="1">
        <f t="shared" si="32"/>
        <v>377.76267812592624</v>
      </c>
      <c r="H259" s="1">
        <f>18/12+0.5%*D259/12</f>
        <v>379.39697385222877</v>
      </c>
      <c r="I259" s="1">
        <f>(VLOOKUP(E259,'StashAway Pricing'!$A$2:$C$8,3,TRUE)+VLOOKUP(E259,'StashAway Pricing'!$A$2:$C$8,2,TRUE)*(E259-VLOOKUP(E259,'StashAway Pricing'!$A$2:$C$8,1,TRUE)))/12</f>
        <v>303.97282829615511</v>
      </c>
      <c r="J259" s="5">
        <f>F259+J258</f>
        <v>135489.14866913969</v>
      </c>
      <c r="K259" s="5">
        <f t="shared" si="38"/>
        <v>38478.818652110102</v>
      </c>
      <c r="L259" s="5">
        <f t="shared" si="39"/>
        <v>38503.282177975729</v>
      </c>
      <c r="M259" s="5">
        <f t="shared" si="40"/>
        <v>36510.803212633029</v>
      </c>
    </row>
    <row r="260" spans="1:13" x14ac:dyDescent="0.25">
      <c r="A260">
        <f t="shared" si="33"/>
        <v>247</v>
      </c>
      <c r="B260" s="5">
        <f t="shared" si="34"/>
        <v>764978.29733826965</v>
      </c>
      <c r="C260" s="5">
        <f t="shared" si="35"/>
        <v>912785.81696160813</v>
      </c>
      <c r="D260" s="5">
        <f t="shared" si="36"/>
        <v>913108.10395772359</v>
      </c>
      <c r="E260" s="5">
        <f t="shared" si="37"/>
        <v>913791.79692224727</v>
      </c>
      <c r="F260" s="24">
        <f t="shared" si="31"/>
        <v>1274.9638288971162</v>
      </c>
      <c r="G260" s="1">
        <f t="shared" si="32"/>
        <v>380.32742373400339</v>
      </c>
      <c r="H260" s="1">
        <f>18/12+0.5%*D260/12</f>
        <v>381.96170998238489</v>
      </c>
      <c r="I260" s="1">
        <f>(VLOOKUP(E260,'StashAway Pricing'!$A$2:$C$8,3,TRUE)+VLOOKUP(E260,'StashAway Pricing'!$A$2:$C$8,2,TRUE)*(E260-VLOOKUP(E260,'StashAway Pricing'!$A$2:$C$8,1,TRUE)))/12</f>
        <v>305.53128256389516</v>
      </c>
      <c r="J260" s="5">
        <f>F260+J259</f>
        <v>136764.11249803679</v>
      </c>
      <c r="K260" s="5">
        <f t="shared" si="38"/>
        <v>38859.146075844103</v>
      </c>
      <c r="L260" s="5">
        <f t="shared" si="39"/>
        <v>38885.243887958117</v>
      </c>
      <c r="M260" s="5">
        <f t="shared" si="40"/>
        <v>36816.334495196927</v>
      </c>
    </row>
    <row r="261" spans="1:13" x14ac:dyDescent="0.25">
      <c r="A261">
        <f t="shared" si="33"/>
        <v>248</v>
      </c>
      <c r="B261" s="5">
        <f t="shared" si="34"/>
        <v>769528.22499606386</v>
      </c>
      <c r="C261" s="5">
        <f t="shared" si="35"/>
        <v>918969.4186226821</v>
      </c>
      <c r="D261" s="5">
        <f t="shared" si="36"/>
        <v>919291.68276752974</v>
      </c>
      <c r="E261" s="5">
        <f t="shared" si="37"/>
        <v>920055.22462429444</v>
      </c>
      <c r="F261" s="24">
        <f t="shared" si="31"/>
        <v>1282.5470416601065</v>
      </c>
      <c r="G261" s="1">
        <f t="shared" si="32"/>
        <v>382.90392442611756</v>
      </c>
      <c r="H261" s="1">
        <f>18/12+0.5%*D261/12</f>
        <v>384.53820115313738</v>
      </c>
      <c r="I261" s="1">
        <f>(VLOOKUP(E261,'StashAway Pricing'!$A$2:$C$8,3,TRUE)+VLOOKUP(E261,'StashAway Pricing'!$A$2:$C$8,2,TRUE)*(E261-VLOOKUP(E261,'StashAway Pricing'!$A$2:$C$8,1,TRUE)))/12</f>
        <v>307.09713948940697</v>
      </c>
      <c r="J261" s="5">
        <f>F261+J260</f>
        <v>138046.65953969691</v>
      </c>
      <c r="K261" s="5">
        <f t="shared" si="38"/>
        <v>39242.050000270217</v>
      </c>
      <c r="L261" s="5">
        <f t="shared" si="39"/>
        <v>39269.782089111257</v>
      </c>
      <c r="M261" s="5">
        <f t="shared" si="40"/>
        <v>37123.431634686334</v>
      </c>
    </row>
    <row r="262" spans="1:13" x14ac:dyDescent="0.25">
      <c r="A262">
        <f t="shared" si="33"/>
        <v>249</v>
      </c>
      <c r="B262" s="5">
        <f t="shared" si="34"/>
        <v>774093.31907938409</v>
      </c>
      <c r="C262" s="5">
        <f t="shared" si="35"/>
        <v>925181.36179136939</v>
      </c>
      <c r="D262" s="5">
        <f t="shared" si="36"/>
        <v>925503.60298021417</v>
      </c>
      <c r="E262" s="5">
        <f t="shared" si="37"/>
        <v>926348.40360792645</v>
      </c>
      <c r="F262" s="24">
        <f t="shared" si="31"/>
        <v>1290.1555317989735</v>
      </c>
      <c r="G262" s="1">
        <f t="shared" si="32"/>
        <v>385.49223407973727</v>
      </c>
      <c r="H262" s="1">
        <f>18/12+0.5%*D262/12</f>
        <v>387.12650124175593</v>
      </c>
      <c r="I262" s="1">
        <f>(VLOOKUP(E262,'StashAway Pricing'!$A$2:$C$8,3,TRUE)+VLOOKUP(E262,'StashAway Pricing'!$A$2:$C$8,2,TRUE)*(E262-VLOOKUP(E262,'StashAway Pricing'!$A$2:$C$8,1,TRUE)))/12</f>
        <v>308.67043423531499</v>
      </c>
      <c r="J262" s="5">
        <f>F262+J261</f>
        <v>139336.81507149589</v>
      </c>
      <c r="K262" s="5">
        <f t="shared" si="38"/>
        <v>39627.542234349952</v>
      </c>
      <c r="L262" s="5">
        <f t="shared" si="39"/>
        <v>39656.908590353014</v>
      </c>
      <c r="M262" s="5">
        <f t="shared" si="40"/>
        <v>37432.102068921646</v>
      </c>
    </row>
    <row r="263" spans="1:13" x14ac:dyDescent="0.25">
      <c r="A263">
        <f t="shared" si="33"/>
        <v>250</v>
      </c>
      <c r="B263" s="5">
        <f t="shared" si="34"/>
        <v>778673.630142982</v>
      </c>
      <c r="C263" s="5">
        <f t="shared" si="35"/>
        <v>931421.7763662464</v>
      </c>
      <c r="D263" s="5">
        <f t="shared" si="36"/>
        <v>931743.99449387344</v>
      </c>
      <c r="E263" s="5">
        <f t="shared" si="37"/>
        <v>932671.47519173066</v>
      </c>
      <c r="F263" s="24">
        <f t="shared" si="31"/>
        <v>1297.7893835716366</v>
      </c>
      <c r="G263" s="1">
        <f t="shared" si="32"/>
        <v>388.09240681926934</v>
      </c>
      <c r="H263" s="1">
        <f>18/12+0.5%*D263/12</f>
        <v>389.72666437244726</v>
      </c>
      <c r="I263" s="1">
        <f>(VLOOKUP(E263,'StashAway Pricing'!$A$2:$C$8,3,TRUE)+VLOOKUP(E263,'StashAway Pricing'!$A$2:$C$8,2,TRUE)*(E263-VLOOKUP(E263,'StashAway Pricing'!$A$2:$C$8,1,TRUE)))/12</f>
        <v>310.25120213126598</v>
      </c>
      <c r="J263" s="5">
        <f>F263+J262</f>
        <v>140634.60445506751</v>
      </c>
      <c r="K263" s="5">
        <f t="shared" si="38"/>
        <v>40015.634641169221</v>
      </c>
      <c r="L263" s="5">
        <f t="shared" si="39"/>
        <v>40046.635254725465</v>
      </c>
      <c r="M263" s="5">
        <f t="shared" si="40"/>
        <v>37742.353271052911</v>
      </c>
    </row>
    <row r="264" spans="1:13" x14ac:dyDescent="0.25">
      <c r="A264">
        <f t="shared" si="33"/>
        <v>251</v>
      </c>
      <c r="B264" s="5">
        <f t="shared" si="34"/>
        <v>783269.20891012519</v>
      </c>
      <c r="C264" s="5">
        <f t="shared" si="35"/>
        <v>937690.79284125834</v>
      </c>
      <c r="D264" s="5">
        <f t="shared" si="36"/>
        <v>938012.98780197022</v>
      </c>
      <c r="E264" s="5">
        <f t="shared" si="37"/>
        <v>939024.58136555797</v>
      </c>
      <c r="F264" s="24">
        <f t="shared" si="31"/>
        <v>1305.4486815168755</v>
      </c>
      <c r="G264" s="1">
        <f t="shared" si="32"/>
        <v>390.70449701719099</v>
      </c>
      <c r="H264" s="1">
        <f>18/12+0.5%*D264/12</f>
        <v>392.33874491748765</v>
      </c>
      <c r="I264" s="1">
        <f>(VLOOKUP(E264,'StashAway Pricing'!$A$2:$C$8,3,TRUE)+VLOOKUP(E264,'StashAway Pricing'!$A$2:$C$8,2,TRUE)*(E264-VLOOKUP(E264,'StashAway Pricing'!$A$2:$C$8,1,TRUE)))/12</f>
        <v>311.83947867472284</v>
      </c>
      <c r="J264" s="5">
        <f>F264+J263</f>
        <v>141940.05313658438</v>
      </c>
      <c r="K264" s="5">
        <f t="shared" si="38"/>
        <v>40406.339138186413</v>
      </c>
      <c r="L264" s="5">
        <f t="shared" si="39"/>
        <v>40438.973999642949</v>
      </c>
      <c r="M264" s="5">
        <f t="shared" si="40"/>
        <v>38054.192749727634</v>
      </c>
    </row>
    <row r="265" spans="1:13" x14ac:dyDescent="0.25">
      <c r="A265">
        <f t="shared" si="33"/>
        <v>252</v>
      </c>
      <c r="B265" s="5">
        <f t="shared" si="34"/>
        <v>787880.1062731588</v>
      </c>
      <c r="C265" s="5">
        <f t="shared" si="35"/>
        <v>943988.5423084473</v>
      </c>
      <c r="D265" s="5">
        <f t="shared" si="36"/>
        <v>944310.7139960624</v>
      </c>
      <c r="E265" s="5">
        <f t="shared" si="37"/>
        <v>945407.86479371099</v>
      </c>
      <c r="F265" s="24">
        <f t="shared" si="31"/>
        <v>1313.1335104552647</v>
      </c>
      <c r="G265" s="1">
        <f t="shared" si="32"/>
        <v>393.32855929518638</v>
      </c>
      <c r="H265" s="1">
        <f>18/12+0.5%*D265/12</f>
        <v>394.96279749835935</v>
      </c>
      <c r="I265" s="1">
        <f>(VLOOKUP(E265,'StashAway Pricing'!$A$2:$C$8,3,TRUE)+VLOOKUP(E265,'StashAway Pricing'!$A$2:$C$8,2,TRUE)*(E265-VLOOKUP(E265,'StashAway Pricing'!$A$2:$C$8,1,TRUE)))/12</f>
        <v>313.43529953176107</v>
      </c>
      <c r="J265" s="5">
        <f>F265+J264</f>
        <v>143253.18664703963</v>
      </c>
      <c r="K265" s="5">
        <f t="shared" si="38"/>
        <v>40799.6676974816</v>
      </c>
      <c r="L265" s="5">
        <f t="shared" si="39"/>
        <v>40833.936797141308</v>
      </c>
      <c r="M265" s="5">
        <f t="shared" si="40"/>
        <v>38367.628049259394</v>
      </c>
    </row>
    <row r="266" spans="1:13" x14ac:dyDescent="0.25">
      <c r="A266">
        <f t="shared" si="33"/>
        <v>253</v>
      </c>
      <c r="B266" s="5">
        <f t="shared" si="34"/>
        <v>792506.3732940692</v>
      </c>
      <c r="C266" s="5">
        <f t="shared" si="35"/>
        <v>950315.15646069427</v>
      </c>
      <c r="D266" s="5">
        <f t="shared" si="36"/>
        <v>950637.30476854427</v>
      </c>
      <c r="E266" s="5">
        <f t="shared" si="37"/>
        <v>951821.46881814767</v>
      </c>
      <c r="F266" s="24">
        <f t="shared" si="31"/>
        <v>1320.8439554901154</v>
      </c>
      <c r="G266" s="1">
        <f t="shared" si="32"/>
        <v>395.96464852528931</v>
      </c>
      <c r="H266" s="1">
        <f>18/12+0.5%*D266/12</f>
        <v>397.59887698689346</v>
      </c>
      <c r="I266" s="1">
        <f>(VLOOKUP(E266,'StashAway Pricing'!$A$2:$C$8,3,TRUE)+VLOOKUP(E266,'StashAway Pricing'!$A$2:$C$8,2,TRUE)*(E266-VLOOKUP(E266,'StashAway Pricing'!$A$2:$C$8,1,TRUE)))/12</f>
        <v>315.03870053787023</v>
      </c>
      <c r="J266" s="5">
        <f>F266+J265</f>
        <v>144574.03060252976</v>
      </c>
      <c r="K266" s="5">
        <f t="shared" si="38"/>
        <v>41195.632346006889</v>
      </c>
      <c r="L266" s="5">
        <f t="shared" si="39"/>
        <v>41231.535674128201</v>
      </c>
      <c r="M266" s="5">
        <f t="shared" si="40"/>
        <v>38682.666749797267</v>
      </c>
    </row>
    <row r="267" spans="1:13" x14ac:dyDescent="0.25">
      <c r="A267">
        <f t="shared" si="33"/>
        <v>254</v>
      </c>
      <c r="B267" s="5">
        <f t="shared" si="34"/>
        <v>797148.06120504928</v>
      </c>
      <c r="C267" s="5">
        <f t="shared" si="35"/>
        <v>956670.76759447227</v>
      </c>
      <c r="D267" s="5">
        <f t="shared" si="36"/>
        <v>956992.89241540001</v>
      </c>
      <c r="E267" s="5">
        <f t="shared" si="37"/>
        <v>958265.53746170038</v>
      </c>
      <c r="F267" s="24">
        <f t="shared" si="31"/>
        <v>1328.5801020084155</v>
      </c>
      <c r="G267" s="1">
        <f t="shared" si="32"/>
        <v>398.61281983103009</v>
      </c>
      <c r="H267" s="1">
        <f>18/12+0.5%*D267/12</f>
        <v>400.24703850641669</v>
      </c>
      <c r="I267" s="1">
        <f>(VLOOKUP(E267,'StashAway Pricing'!$A$2:$C$8,3,TRUE)+VLOOKUP(E267,'StashAway Pricing'!$A$2:$C$8,2,TRUE)*(E267-VLOOKUP(E267,'StashAway Pricing'!$A$2:$C$8,1,TRUE)))/12</f>
        <v>316.64971769875842</v>
      </c>
      <c r="J267" s="5">
        <f>F267+J266</f>
        <v>145902.61070453818</v>
      </c>
      <c r="K267" s="5">
        <f t="shared" si="38"/>
        <v>41594.245165837921</v>
      </c>
      <c r="L267" s="5">
        <f t="shared" si="39"/>
        <v>41631.782712634616</v>
      </c>
      <c r="M267" s="5">
        <f t="shared" si="40"/>
        <v>38999.316467496028</v>
      </c>
    </row>
    <row r="268" spans="1:13" x14ac:dyDescent="0.25">
      <c r="A268">
        <f t="shared" si="33"/>
        <v>255</v>
      </c>
      <c r="B268" s="5">
        <f t="shared" si="34"/>
        <v>801805.221409066</v>
      </c>
      <c r="C268" s="5">
        <f t="shared" si="35"/>
        <v>963055.50861261354</v>
      </c>
      <c r="D268" s="5">
        <f t="shared" si="36"/>
        <v>963377.60983897047</v>
      </c>
      <c r="E268" s="5">
        <f t="shared" si="37"/>
        <v>964740.21543131</v>
      </c>
      <c r="F268" s="24">
        <f t="shared" si="31"/>
        <v>1336.3420356817767</v>
      </c>
      <c r="G268" s="1">
        <f t="shared" si="32"/>
        <v>401.27312858858903</v>
      </c>
      <c r="H268" s="1">
        <f>18/12+0.5%*D268/12</f>
        <v>402.90733743290434</v>
      </c>
      <c r="I268" s="1">
        <f>(VLOOKUP(E268,'StashAway Pricing'!$A$2:$C$8,3,TRUE)+VLOOKUP(E268,'StashAway Pricing'!$A$2:$C$8,2,TRUE)*(E268-VLOOKUP(E268,'StashAway Pricing'!$A$2:$C$8,1,TRUE)))/12</f>
        <v>318.26838719116085</v>
      </c>
      <c r="J268" s="5">
        <f>F268+J267</f>
        <v>147238.95274021995</v>
      </c>
      <c r="K268" s="5">
        <f t="shared" si="38"/>
        <v>41995.518294426511</v>
      </c>
      <c r="L268" s="5">
        <f t="shared" si="39"/>
        <v>42034.690050067518</v>
      </c>
      <c r="M268" s="5">
        <f t="shared" si="40"/>
        <v>39317.584854687186</v>
      </c>
    </row>
    <row r="269" spans="1:13" x14ac:dyDescent="0.25">
      <c r="A269">
        <f t="shared" si="33"/>
        <v>256</v>
      </c>
      <c r="B269" s="5">
        <f t="shared" si="34"/>
        <v>806477.90548042941</v>
      </c>
      <c r="C269" s="5">
        <f t="shared" si="35"/>
        <v>969469.5130270879</v>
      </c>
      <c r="D269" s="5">
        <f t="shared" si="36"/>
        <v>969791.59055073222</v>
      </c>
      <c r="E269" s="5">
        <f t="shared" si="37"/>
        <v>971245.64812127536</v>
      </c>
      <c r="F269" s="24">
        <f t="shared" si="31"/>
        <v>1344.1298424673823</v>
      </c>
      <c r="G269" s="1">
        <f t="shared" si="32"/>
        <v>403.94563042795329</v>
      </c>
      <c r="H269" s="1">
        <f>18/12+0.5%*D269/12</f>
        <v>405.57982939613845</v>
      </c>
      <c r="I269" s="1">
        <f>(VLOOKUP(E269,'StashAway Pricing'!$A$2:$C$8,3,TRUE)+VLOOKUP(E269,'StashAway Pricing'!$A$2:$C$8,2,TRUE)*(E269-VLOOKUP(E269,'StashAway Pricing'!$A$2:$C$8,1,TRUE)))/12</f>
        <v>319.89474536365219</v>
      </c>
      <c r="J269" s="5">
        <f>F269+J268</f>
        <v>148583.08258268732</v>
      </c>
      <c r="K269" s="5">
        <f t="shared" si="38"/>
        <v>42399.463924854463</v>
      </c>
      <c r="L269" s="5">
        <f t="shared" si="39"/>
        <v>42440.26987946366</v>
      </c>
      <c r="M269" s="5">
        <f t="shared" si="40"/>
        <v>39637.479600050836</v>
      </c>
    </row>
    <row r="270" spans="1:13" x14ac:dyDescent="0.25">
      <c r="A270">
        <f t="shared" si="33"/>
        <v>257</v>
      </c>
      <c r="B270" s="5">
        <f t="shared" si="34"/>
        <v>811166.16516536404</v>
      </c>
      <c r="C270" s="5">
        <f t="shared" si="35"/>
        <v>975912.91496179532</v>
      </c>
      <c r="D270" s="5">
        <f t="shared" si="36"/>
        <v>976234.96867408964</v>
      </c>
      <c r="E270" s="5">
        <f t="shared" si="37"/>
        <v>977781.98161651799</v>
      </c>
      <c r="F270" s="24">
        <f t="shared" si="31"/>
        <v>1351.9436086089402</v>
      </c>
      <c r="G270" s="1">
        <f t="shared" si="32"/>
        <v>406.63038123408137</v>
      </c>
      <c r="H270" s="1">
        <f>18/12+0.5%*D270/12</f>
        <v>408.26457028087066</v>
      </c>
      <c r="I270" s="1">
        <f>(VLOOKUP(E270,'StashAway Pricing'!$A$2:$C$8,3,TRUE)+VLOOKUP(E270,'StashAway Pricing'!$A$2:$C$8,2,TRUE)*(E270-VLOOKUP(E270,'StashAway Pricing'!$A$2:$C$8,1,TRUE)))/12</f>
        <v>321.52882873746285</v>
      </c>
      <c r="J270" s="5">
        <f>F270+J269</f>
        <v>149935.02619129626</v>
      </c>
      <c r="K270" s="5">
        <f t="shared" si="38"/>
        <v>42806.094306088547</v>
      </c>
      <c r="L270" s="5">
        <f t="shared" si="39"/>
        <v>42848.534449744533</v>
      </c>
      <c r="M270" s="5">
        <f t="shared" si="40"/>
        <v>39959.0084287883</v>
      </c>
    </row>
    <row r="271" spans="1:13" x14ac:dyDescent="0.25">
      <c r="A271">
        <f t="shared" si="33"/>
        <v>258</v>
      </c>
      <c r="B271" s="5">
        <f t="shared" si="34"/>
        <v>815870.05238258187</v>
      </c>
      <c r="C271" s="5">
        <f t="shared" si="35"/>
        <v>982385.84915537015</v>
      </c>
      <c r="D271" s="5">
        <f t="shared" si="36"/>
        <v>982707.87894717907</v>
      </c>
      <c r="E271" s="5">
        <f t="shared" si="37"/>
        <v>984349.362695863</v>
      </c>
      <c r="F271" s="24">
        <f t="shared" ref="F271:F334" si="41">B271*2%/12</f>
        <v>1359.7834206376365</v>
      </c>
      <c r="G271" s="1">
        <f t="shared" ref="G271:G334" si="42">IF(C271&lt;10000,C271*1%/12,IF(C271&lt;100000,C271*0.7%/12,C271*0.5%/12))</f>
        <v>409.32743714807089</v>
      </c>
      <c r="H271" s="1">
        <f>18/12+0.5%*D271/12</f>
        <v>410.96161622799127</v>
      </c>
      <c r="I271" s="1">
        <f>(VLOOKUP(E271,'StashAway Pricing'!$A$2:$C$8,3,TRUE)+VLOOKUP(E271,'StashAway Pricing'!$A$2:$C$8,2,TRUE)*(E271-VLOOKUP(E271,'StashAway Pricing'!$A$2:$C$8,1,TRUE)))/12</f>
        <v>323.17067400729911</v>
      </c>
      <c r="J271" s="5">
        <f>F271+J270</f>
        <v>151294.80961193389</v>
      </c>
      <c r="K271" s="5">
        <f t="shared" si="38"/>
        <v>43215.42174323662</v>
      </c>
      <c r="L271" s="5">
        <f t="shared" si="39"/>
        <v>43259.496065972526</v>
      </c>
      <c r="M271" s="5">
        <f t="shared" si="40"/>
        <v>40282.179102795599</v>
      </c>
    </row>
    <row r="272" spans="1:13" x14ac:dyDescent="0.25">
      <c r="A272">
        <f t="shared" ref="A272:A335" si="43">A271+1</f>
        <v>259</v>
      </c>
      <c r="B272" s="5">
        <f t="shared" ref="B272:B335" si="44">B271*(1+$B$1/12)+$B$2-F271</f>
        <v>820589.61922385707</v>
      </c>
      <c r="C272" s="5">
        <f t="shared" ref="C272:C335" si="45">C271*(1+$B$1/12)+$B$2-G271</f>
        <v>988888.4509639988</v>
      </c>
      <c r="D272" s="5">
        <f t="shared" ref="D272:D335" si="46">D271*(1+$B$1/12)+$B$2-H271</f>
        <v>989210.4567256869</v>
      </c>
      <c r="E272" s="5">
        <f t="shared" ref="E272:E335" si="47">E271*(1+$B$1/12)+$B$2-I271</f>
        <v>990947.93883533496</v>
      </c>
      <c r="F272" s="24">
        <f t="shared" si="41"/>
        <v>1367.6493653730952</v>
      </c>
      <c r="G272" s="1">
        <f t="shared" si="42"/>
        <v>412.03685456833279</v>
      </c>
      <c r="H272" s="1">
        <f>18/12+0.5%*D272/12</f>
        <v>413.67102363570285</v>
      </c>
      <c r="I272" s="1">
        <f>(VLOOKUP(E272,'StashAway Pricing'!$A$2:$C$8,3,TRUE)+VLOOKUP(E272,'StashAway Pricing'!$A$2:$C$8,2,TRUE)*(E272-VLOOKUP(E272,'StashAway Pricing'!$A$2:$C$8,1,TRUE)))/12</f>
        <v>324.82031804216712</v>
      </c>
      <c r="J272" s="5">
        <f>F272+J271</f>
        <v>152662.45897730699</v>
      </c>
      <c r="K272" s="5">
        <f t="shared" ref="K272:K335" si="48">G272+K271</f>
        <v>43627.458597804951</v>
      </c>
      <c r="L272" s="5">
        <f t="shared" ref="L272:L335" si="49">H272+L271</f>
        <v>43673.167089608229</v>
      </c>
      <c r="M272" s="5">
        <f t="shared" ref="M272:M335" si="50">I272+M271</f>
        <v>40606.999420837768</v>
      </c>
    </row>
    <row r="273" spans="1:13" x14ac:dyDescent="0.25">
      <c r="A273">
        <f t="shared" si="43"/>
        <v>260</v>
      </c>
      <c r="B273" s="5">
        <f t="shared" si="44"/>
        <v>825324.91795460321</v>
      </c>
      <c r="C273" s="5">
        <f t="shared" si="45"/>
        <v>995420.85636425042</v>
      </c>
      <c r="D273" s="5">
        <f t="shared" si="46"/>
        <v>995742.83798567962</v>
      </c>
      <c r="E273" s="5">
        <f t="shared" si="47"/>
        <v>997577.85821146937</v>
      </c>
      <c r="F273" s="24">
        <f t="shared" si="41"/>
        <v>1375.5415299243386</v>
      </c>
      <c r="G273" s="1">
        <f t="shared" si="42"/>
        <v>414.75869015177096</v>
      </c>
      <c r="H273" s="1">
        <f>18/12+0.5%*D273/12</f>
        <v>416.39284916069983</v>
      </c>
      <c r="I273" s="1">
        <f>(VLOOKUP(E273,'StashAway Pricing'!$A$2:$C$8,3,TRUE)+VLOOKUP(E273,'StashAway Pricing'!$A$2:$C$8,2,TRUE)*(E273-VLOOKUP(E273,'StashAway Pricing'!$A$2:$C$8,1,TRUE)))/12</f>
        <v>326.47779788620068</v>
      </c>
      <c r="J273" s="5">
        <f>F273+J272</f>
        <v>154038.00050723134</v>
      </c>
      <c r="K273" s="5">
        <f t="shared" si="48"/>
        <v>44042.217287956722</v>
      </c>
      <c r="L273" s="5">
        <f t="shared" si="49"/>
        <v>44089.559938768929</v>
      </c>
      <c r="M273" s="5">
        <f t="shared" si="50"/>
        <v>40933.477218723972</v>
      </c>
    </row>
    <row r="274" spans="1:13" x14ac:dyDescent="0.25">
      <c r="A274">
        <f t="shared" si="43"/>
        <v>261</v>
      </c>
      <c r="B274" s="5">
        <f t="shared" si="44"/>
        <v>830076.00101445173</v>
      </c>
      <c r="C274" s="5">
        <f t="shared" si="45"/>
        <v>1001983.2019559199</v>
      </c>
      <c r="D274" s="5">
        <f t="shared" si="46"/>
        <v>1002305.1593264472</v>
      </c>
      <c r="E274" s="5">
        <f t="shared" si="47"/>
        <v>1004239.2697046404</v>
      </c>
      <c r="F274" s="24">
        <f t="shared" si="41"/>
        <v>1383.4600016907527</v>
      </c>
      <c r="G274" s="1">
        <f t="shared" si="42"/>
        <v>417.49300081496659</v>
      </c>
      <c r="H274" s="1">
        <f>18/12+0.5%*D274/12</f>
        <v>419.12714971935299</v>
      </c>
      <c r="I274" s="1">
        <f>(VLOOKUP(E274,'StashAway Pricing'!$A$2:$C$8,3,TRUE)+VLOOKUP(E274,'StashAway Pricing'!$A$2:$C$8,2,TRUE)*(E274-VLOOKUP(E274,'StashAway Pricing'!$A$2:$C$8,1,TRUE)))/12</f>
        <v>327.78987828410669</v>
      </c>
      <c r="J274" s="5">
        <f>F274+J273</f>
        <v>155421.46050892209</v>
      </c>
      <c r="K274" s="5">
        <f t="shared" si="48"/>
        <v>44459.71028877169</v>
      </c>
      <c r="L274" s="5">
        <f t="shared" si="49"/>
        <v>44508.687088488281</v>
      </c>
      <c r="M274" s="5">
        <f t="shared" si="50"/>
        <v>41261.26709700808</v>
      </c>
    </row>
    <row r="275" spans="1:13" x14ac:dyDescent="0.25">
      <c r="A275">
        <f t="shared" si="43"/>
        <v>262</v>
      </c>
      <c r="B275" s="5">
        <f t="shared" si="44"/>
        <v>834842.92101783317</v>
      </c>
      <c r="C275" s="5">
        <f t="shared" si="45"/>
        <v>1008575.6249648844</v>
      </c>
      <c r="D275" s="5">
        <f t="shared" si="46"/>
        <v>1008897.5579733599</v>
      </c>
      <c r="E275" s="5">
        <f t="shared" si="47"/>
        <v>1010932.6761748794</v>
      </c>
      <c r="F275" s="24">
        <f t="shared" si="41"/>
        <v>1391.4048683630554</v>
      </c>
      <c r="G275" s="1">
        <f t="shared" si="42"/>
        <v>420.23984373536854</v>
      </c>
      <c r="H275" s="1">
        <f>18/12+0.5%*D275/12</f>
        <v>421.87398248890003</v>
      </c>
      <c r="I275" s="1">
        <f>(VLOOKUP(E275,'StashAway Pricing'!$A$2:$C$8,3,TRUE)+VLOOKUP(E275,'StashAway Pricing'!$A$2:$C$8,2,TRUE)*(E275-VLOOKUP(E275,'StashAway Pricing'!$A$2:$C$8,1,TRUE)))/12</f>
        <v>328.90544602914656</v>
      </c>
      <c r="J275" s="5">
        <f>F275+J274</f>
        <v>156812.86537728514</v>
      </c>
      <c r="K275" s="5">
        <f t="shared" si="48"/>
        <v>44879.95013250706</v>
      </c>
      <c r="L275" s="5">
        <f t="shared" si="49"/>
        <v>44930.561070977179</v>
      </c>
      <c r="M275" s="5">
        <f t="shared" si="50"/>
        <v>41590.172543037224</v>
      </c>
    </row>
    <row r="276" spans="1:13" x14ac:dyDescent="0.25">
      <c r="A276">
        <f t="shared" si="43"/>
        <v>263</v>
      </c>
      <c r="B276" s="5">
        <f t="shared" si="44"/>
        <v>839625.73075455916</v>
      </c>
      <c r="C276" s="5">
        <f t="shared" si="45"/>
        <v>1015198.2632459733</v>
      </c>
      <c r="D276" s="5">
        <f t="shared" si="46"/>
        <v>1015520.1717807378</v>
      </c>
      <c r="E276" s="5">
        <f t="shared" si="47"/>
        <v>1017658.4341097246</v>
      </c>
      <c r="F276" s="24">
        <f t="shared" si="41"/>
        <v>1399.3762179242651</v>
      </c>
      <c r="G276" s="1">
        <f t="shared" si="42"/>
        <v>422.99927635248883</v>
      </c>
      <c r="H276" s="1">
        <f>18/12+0.5%*D276/12</f>
        <v>424.63340490864078</v>
      </c>
      <c r="I276" s="1">
        <f>(VLOOKUP(E276,'StashAway Pricing'!$A$2:$C$8,3,TRUE)+VLOOKUP(E276,'StashAway Pricing'!$A$2:$C$8,2,TRUE)*(E276-VLOOKUP(E276,'StashAway Pricing'!$A$2:$C$8,1,TRUE)))/12</f>
        <v>330.02640568495411</v>
      </c>
      <c r="J276" s="5">
        <f>F276+J275</f>
        <v>158212.2415952094</v>
      </c>
      <c r="K276" s="5">
        <f t="shared" si="48"/>
        <v>45302.949408859546</v>
      </c>
      <c r="L276" s="5">
        <f t="shared" si="49"/>
        <v>45355.194475885823</v>
      </c>
      <c r="M276" s="5">
        <f t="shared" si="50"/>
        <v>41920.19894872218</v>
      </c>
    </row>
    <row r="277" spans="1:13" x14ac:dyDescent="0.25">
      <c r="A277">
        <f t="shared" si="43"/>
        <v>264</v>
      </c>
      <c r="B277" s="5">
        <f t="shared" si="44"/>
        <v>844424.48319040763</v>
      </c>
      <c r="C277" s="5">
        <f t="shared" si="45"/>
        <v>1021851.2552858506</v>
      </c>
      <c r="D277" s="5">
        <f t="shared" si="46"/>
        <v>1022173.1392347328</v>
      </c>
      <c r="E277" s="5">
        <f t="shared" si="47"/>
        <v>1024416.6998745881</v>
      </c>
      <c r="F277" s="24">
        <f t="shared" si="41"/>
        <v>1407.3741386506792</v>
      </c>
      <c r="G277" s="1">
        <f t="shared" si="42"/>
        <v>425.77135636910447</v>
      </c>
      <c r="H277" s="1">
        <f>18/12+0.5%*D277/12</f>
        <v>427.40547468113868</v>
      </c>
      <c r="I277" s="1">
        <f>(VLOOKUP(E277,'StashAway Pricing'!$A$2:$C$8,3,TRUE)+VLOOKUP(E277,'StashAway Pricing'!$A$2:$C$8,2,TRUE)*(E277-VLOOKUP(E277,'StashAway Pricing'!$A$2:$C$8,1,TRUE)))/12</f>
        <v>331.15278331243132</v>
      </c>
      <c r="J277" s="5">
        <f>F277+J276</f>
        <v>159619.61573386009</v>
      </c>
      <c r="K277" s="5">
        <f t="shared" si="48"/>
        <v>45728.720765228652</v>
      </c>
      <c r="L277" s="5">
        <f t="shared" si="49"/>
        <v>45782.599950566961</v>
      </c>
      <c r="M277" s="5">
        <f t="shared" si="50"/>
        <v>42251.351732034615</v>
      </c>
    </row>
    <row r="278" spans="1:13" x14ac:dyDescent="0.25">
      <c r="A278">
        <f t="shared" si="43"/>
        <v>265</v>
      </c>
      <c r="B278" s="5">
        <f t="shared" si="44"/>
        <v>849239.23146770883</v>
      </c>
      <c r="C278" s="5">
        <f t="shared" si="45"/>
        <v>1028534.7402059106</v>
      </c>
      <c r="D278" s="5">
        <f t="shared" si="46"/>
        <v>1028856.5994562252</v>
      </c>
      <c r="E278" s="5">
        <f t="shared" si="47"/>
        <v>1031207.6305906484</v>
      </c>
      <c r="F278" s="24">
        <f t="shared" si="41"/>
        <v>1415.3987191128481</v>
      </c>
      <c r="G278" s="1">
        <f t="shared" si="42"/>
        <v>428.55614175246279</v>
      </c>
      <c r="H278" s="1">
        <f>18/12+0.5%*D278/12</f>
        <v>430.19024977342718</v>
      </c>
      <c r="I278" s="1">
        <f>(VLOOKUP(E278,'StashAway Pricing'!$A$2:$C$8,3,TRUE)+VLOOKUP(E278,'StashAway Pricing'!$A$2:$C$8,2,TRUE)*(E278-VLOOKUP(E278,'StashAway Pricing'!$A$2:$C$8,1,TRUE)))/12</f>
        <v>332.28460509844143</v>
      </c>
      <c r="J278" s="5">
        <f>F278+J277</f>
        <v>161035.01445297294</v>
      </c>
      <c r="K278" s="5">
        <f t="shared" si="48"/>
        <v>46157.276906981118</v>
      </c>
      <c r="L278" s="5">
        <f t="shared" si="49"/>
        <v>46212.790200340387</v>
      </c>
      <c r="M278" s="5">
        <f t="shared" si="50"/>
        <v>42583.636337133059</v>
      </c>
    </row>
    <row r="279" spans="1:13" x14ac:dyDescent="0.25">
      <c r="A279">
        <f t="shared" si="43"/>
        <v>266</v>
      </c>
      <c r="B279" s="5">
        <f t="shared" si="44"/>
        <v>854070.02890593442</v>
      </c>
      <c r="C279" s="5">
        <f t="shared" si="45"/>
        <v>1035248.8577651875</v>
      </c>
      <c r="D279" s="5">
        <f t="shared" si="46"/>
        <v>1035570.6922037328</v>
      </c>
      <c r="E279" s="5">
        <f t="shared" si="47"/>
        <v>1038031.3841385031</v>
      </c>
      <c r="F279" s="24">
        <f t="shared" si="41"/>
        <v>1423.4500481765574</v>
      </c>
      <c r="G279" s="1">
        <f t="shared" si="42"/>
        <v>431.35369073549481</v>
      </c>
      <c r="H279" s="1">
        <f>18/12+0.5%*D279/12</f>
        <v>432.98778841822201</v>
      </c>
      <c r="I279" s="1">
        <f>(VLOOKUP(E279,'StashAway Pricing'!$A$2:$C$8,3,TRUE)+VLOOKUP(E279,'StashAway Pricing'!$A$2:$C$8,2,TRUE)*(E279-VLOOKUP(E279,'StashAway Pricing'!$A$2:$C$8,1,TRUE)))/12</f>
        <v>333.42189735641722</v>
      </c>
      <c r="J279" s="5">
        <f>F279+J278</f>
        <v>162458.46450114952</v>
      </c>
      <c r="K279" s="5">
        <f t="shared" si="48"/>
        <v>46588.630597716612</v>
      </c>
      <c r="L279" s="5">
        <f t="shared" si="49"/>
        <v>46645.777988758608</v>
      </c>
      <c r="M279" s="5">
        <f t="shared" si="50"/>
        <v>42917.058234489479</v>
      </c>
    </row>
    <row r="280" spans="1:13" x14ac:dyDescent="0.25">
      <c r="A280">
        <f t="shared" si="43"/>
        <v>267</v>
      </c>
      <c r="B280" s="5">
        <f t="shared" si="44"/>
        <v>858916.92900228745</v>
      </c>
      <c r="C280" s="5">
        <f t="shared" si="45"/>
        <v>1041993.7483632778</v>
      </c>
      <c r="D280" s="5">
        <f t="shared" si="46"/>
        <v>1042315.5578763331</v>
      </c>
      <c r="E280" s="5">
        <f t="shared" si="47"/>
        <v>1044888.1191618391</v>
      </c>
      <c r="F280" s="24">
        <f t="shared" si="41"/>
        <v>1431.5282150038126</v>
      </c>
      <c r="G280" s="1">
        <f t="shared" si="42"/>
        <v>434.16406181803239</v>
      </c>
      <c r="H280" s="1">
        <f>18/12+0.5%*D280/12</f>
        <v>435.79814911513881</v>
      </c>
      <c r="I280" s="1">
        <f>(VLOOKUP(E280,'StashAway Pricing'!$A$2:$C$8,3,TRUE)+VLOOKUP(E280,'StashAway Pricing'!$A$2:$C$8,2,TRUE)*(E280-VLOOKUP(E280,'StashAway Pricing'!$A$2:$C$8,1,TRUE)))/12</f>
        <v>334.56468652697316</v>
      </c>
      <c r="J280" s="5">
        <f>F280+J279</f>
        <v>163889.99271615333</v>
      </c>
      <c r="K280" s="5">
        <f t="shared" si="48"/>
        <v>47022.794659534644</v>
      </c>
      <c r="L280" s="5">
        <f t="shared" si="49"/>
        <v>47081.576137873744</v>
      </c>
      <c r="M280" s="5">
        <f t="shared" si="50"/>
        <v>43251.622921016453</v>
      </c>
    </row>
    <row r="281" spans="1:13" x14ac:dyDescent="0.25">
      <c r="A281">
        <f t="shared" si="43"/>
        <v>268</v>
      </c>
      <c r="B281" s="5">
        <f t="shared" si="44"/>
        <v>863779.98543229501</v>
      </c>
      <c r="C281" s="5">
        <f t="shared" si="45"/>
        <v>1048769.5530432758</v>
      </c>
      <c r="D281" s="5">
        <f t="shared" si="46"/>
        <v>1049091.3375165996</v>
      </c>
      <c r="E281" s="5">
        <f t="shared" si="47"/>
        <v>1051777.9950711213</v>
      </c>
      <c r="F281" s="24">
        <f t="shared" si="41"/>
        <v>1439.6333090538249</v>
      </c>
      <c r="G281" s="1">
        <f t="shared" si="42"/>
        <v>436.98731376803158</v>
      </c>
      <c r="H281" s="1">
        <f>18/12+0.5%*D281/12</f>
        <v>438.62139063191648</v>
      </c>
      <c r="I281" s="1">
        <f>(VLOOKUP(E281,'StashAway Pricing'!$A$2:$C$8,3,TRUE)+VLOOKUP(E281,'StashAway Pricing'!$A$2:$C$8,2,TRUE)*(E281-VLOOKUP(E281,'StashAway Pricing'!$A$2:$C$8,1,TRUE)))/12</f>
        <v>335.71299917852019</v>
      </c>
      <c r="J281" s="5">
        <f>F281+J280</f>
        <v>165329.62602520717</v>
      </c>
      <c r="K281" s="5">
        <f t="shared" si="48"/>
        <v>47459.781973302677</v>
      </c>
      <c r="L281" s="5">
        <f t="shared" si="49"/>
        <v>47520.197528505661</v>
      </c>
      <c r="M281" s="5">
        <f t="shared" si="50"/>
        <v>43587.335920194972</v>
      </c>
    </row>
    <row r="282" spans="1:13" x14ac:dyDescent="0.25">
      <c r="A282">
        <f t="shared" si="43"/>
        <v>269</v>
      </c>
      <c r="B282" s="5">
        <f t="shared" si="44"/>
        <v>868659.25205040257</v>
      </c>
      <c r="C282" s="5">
        <f t="shared" si="45"/>
        <v>1055576.4134947241</v>
      </c>
      <c r="D282" s="5">
        <f t="shared" si="46"/>
        <v>1055898.1728135506</v>
      </c>
      <c r="E282" s="5">
        <f t="shared" si="47"/>
        <v>1058701.1720472982</v>
      </c>
      <c r="F282" s="24">
        <f t="shared" si="41"/>
        <v>1447.7654200840043</v>
      </c>
      <c r="G282" s="1">
        <f t="shared" si="42"/>
        <v>439.82350562280175</v>
      </c>
      <c r="H282" s="1">
        <f>18/12+0.5%*D282/12</f>
        <v>441.45757200564611</v>
      </c>
      <c r="I282" s="1">
        <f>(VLOOKUP(E282,'StashAway Pricing'!$A$2:$C$8,3,TRUE)+VLOOKUP(E282,'StashAway Pricing'!$A$2:$C$8,2,TRUE)*(E282-VLOOKUP(E282,'StashAway Pricing'!$A$2:$C$8,1,TRUE)))/12</f>
        <v>336.86686200788301</v>
      </c>
      <c r="J282" s="5">
        <f>F282+J281</f>
        <v>166777.39144529117</v>
      </c>
      <c r="K282" s="5">
        <f t="shared" si="48"/>
        <v>47899.605478925478</v>
      </c>
      <c r="L282" s="5">
        <f t="shared" si="49"/>
        <v>47961.655100511307</v>
      </c>
      <c r="M282" s="5">
        <f t="shared" si="50"/>
        <v>43924.202782202854</v>
      </c>
    </row>
    <row r="283" spans="1:13" x14ac:dyDescent="0.25">
      <c r="A283">
        <f t="shared" si="43"/>
        <v>270</v>
      </c>
      <c r="B283" s="5">
        <f t="shared" si="44"/>
        <v>873554.78289057047</v>
      </c>
      <c r="C283" s="5">
        <f t="shared" si="45"/>
        <v>1062414.4720565749</v>
      </c>
      <c r="D283" s="5">
        <f t="shared" si="46"/>
        <v>1062736.2061056125</v>
      </c>
      <c r="E283" s="5">
        <f t="shared" si="47"/>
        <v>1065657.8110455268</v>
      </c>
      <c r="F283" s="24">
        <f t="shared" si="41"/>
        <v>1455.9246381509508</v>
      </c>
      <c r="G283" s="1">
        <f t="shared" si="42"/>
        <v>442.67269669023955</v>
      </c>
      <c r="H283" s="1">
        <f>18/12+0.5%*D283/12</f>
        <v>444.30675254400518</v>
      </c>
      <c r="I283" s="1">
        <f>(VLOOKUP(E283,'StashAway Pricing'!$A$2:$C$8,3,TRUE)+VLOOKUP(E283,'StashAway Pricing'!$A$2:$C$8,2,TRUE)*(E283-VLOOKUP(E283,'StashAway Pricing'!$A$2:$C$8,1,TRUE)))/12</f>
        <v>338.02630184092112</v>
      </c>
      <c r="J283" s="5">
        <f>F283+J282</f>
        <v>168233.31608344213</v>
      </c>
      <c r="K283" s="5">
        <f t="shared" si="48"/>
        <v>48342.27817561572</v>
      </c>
      <c r="L283" s="5">
        <f t="shared" si="49"/>
        <v>48405.961853055313</v>
      </c>
      <c r="M283" s="5">
        <f t="shared" si="50"/>
        <v>44262.229084043778</v>
      </c>
    </row>
    <row r="284" spans="1:13" x14ac:dyDescent="0.25">
      <c r="A284">
        <f t="shared" si="43"/>
        <v>271</v>
      </c>
      <c r="B284" s="5">
        <f t="shared" si="44"/>
        <v>878466.63216687227</v>
      </c>
      <c r="C284" s="5">
        <f t="shared" si="45"/>
        <v>1069283.8717201673</v>
      </c>
      <c r="D284" s="5">
        <f t="shared" si="46"/>
        <v>1069605.5803835965</v>
      </c>
      <c r="E284" s="5">
        <f t="shared" si="47"/>
        <v>1072648.0737989133</v>
      </c>
      <c r="F284" s="24">
        <f t="shared" si="41"/>
        <v>1464.1110536114538</v>
      </c>
      <c r="G284" s="1">
        <f t="shared" si="42"/>
        <v>445.53494655006972</v>
      </c>
      <c r="H284" s="1">
        <f>18/12+0.5%*D284/12</f>
        <v>447.16899182649854</v>
      </c>
      <c r="I284" s="1">
        <f>(VLOOKUP(E284,'StashAway Pricing'!$A$2:$C$8,3,TRUE)+VLOOKUP(E284,'StashAway Pricing'!$A$2:$C$8,2,TRUE)*(E284-VLOOKUP(E284,'StashAway Pricing'!$A$2:$C$8,1,TRUE)))/12</f>
        <v>339.1913456331522</v>
      </c>
      <c r="J284" s="5">
        <f>F284+J283</f>
        <v>169697.42713705357</v>
      </c>
      <c r="K284" s="5">
        <f t="shared" si="48"/>
        <v>48787.81312216579</v>
      </c>
      <c r="L284" s="5">
        <f t="shared" si="49"/>
        <v>48853.130844881809</v>
      </c>
      <c r="M284" s="5">
        <f t="shared" si="50"/>
        <v>44601.420429676931</v>
      </c>
    </row>
    <row r="285" spans="1:13" x14ac:dyDescent="0.25">
      <c r="A285">
        <f t="shared" si="43"/>
        <v>272</v>
      </c>
      <c r="B285" s="5">
        <f t="shared" si="44"/>
        <v>883394.85427409504</v>
      </c>
      <c r="C285" s="5">
        <f t="shared" si="45"/>
        <v>1076184.7561322178</v>
      </c>
      <c r="D285" s="5">
        <f t="shared" si="46"/>
        <v>1076506.4392936879</v>
      </c>
      <c r="E285" s="5">
        <f t="shared" si="47"/>
        <v>1079672.1228222745</v>
      </c>
      <c r="F285" s="24">
        <f t="shared" si="41"/>
        <v>1472.3247571234917</v>
      </c>
      <c r="G285" s="1">
        <f t="shared" si="42"/>
        <v>448.41031505509073</v>
      </c>
      <c r="H285" s="1">
        <f>18/12+0.5%*D285/12</f>
        <v>450.04434970570333</v>
      </c>
      <c r="I285" s="1">
        <f>(VLOOKUP(E285,'StashAway Pricing'!$A$2:$C$8,3,TRUE)+VLOOKUP(E285,'StashAway Pricing'!$A$2:$C$8,2,TRUE)*(E285-VLOOKUP(E285,'StashAway Pricing'!$A$2:$C$8,1,TRUE)))/12</f>
        <v>340.36202047037909</v>
      </c>
      <c r="J285" s="5">
        <f>F285+J284</f>
        <v>171169.75189417705</v>
      </c>
      <c r="K285" s="5">
        <f t="shared" si="48"/>
        <v>49236.223437220877</v>
      </c>
      <c r="L285" s="5">
        <f t="shared" si="49"/>
        <v>49303.175194587515</v>
      </c>
      <c r="M285" s="5">
        <f t="shared" si="50"/>
        <v>44941.782450147308</v>
      </c>
    </row>
    <row r="286" spans="1:13" x14ac:dyDescent="0.25">
      <c r="A286">
        <f t="shared" si="43"/>
        <v>273</v>
      </c>
      <c r="B286" s="5">
        <f t="shared" si="44"/>
        <v>888339.50378834188</v>
      </c>
      <c r="C286" s="5">
        <f t="shared" si="45"/>
        <v>1083117.2695978237</v>
      </c>
      <c r="D286" s="5">
        <f t="shared" si="46"/>
        <v>1083438.9271404506</v>
      </c>
      <c r="E286" s="5">
        <f t="shared" si="47"/>
        <v>1086730.1214159152</v>
      </c>
      <c r="F286" s="24">
        <f t="shared" si="41"/>
        <v>1480.5658396472365</v>
      </c>
      <c r="G286" s="1">
        <f t="shared" si="42"/>
        <v>451.29886233242655</v>
      </c>
      <c r="H286" s="1">
        <f>18/12+0.5%*D286/12</f>
        <v>452.93288630852106</v>
      </c>
      <c r="I286" s="1">
        <f>(VLOOKUP(E286,'StashAway Pricing'!$A$2:$C$8,3,TRUE)+VLOOKUP(E286,'StashAway Pricing'!$A$2:$C$8,2,TRUE)*(E286-VLOOKUP(E286,'StashAway Pricing'!$A$2:$C$8,1,TRUE)))/12</f>
        <v>341.53835356931921</v>
      </c>
      <c r="J286" s="5">
        <f>F286+J285</f>
        <v>172650.31773382428</v>
      </c>
      <c r="K286" s="5">
        <f t="shared" si="48"/>
        <v>49687.522299553304</v>
      </c>
      <c r="L286" s="5">
        <f t="shared" si="49"/>
        <v>49756.108080896032</v>
      </c>
      <c r="M286" s="5">
        <f t="shared" si="50"/>
        <v>45283.320803716626</v>
      </c>
    </row>
    <row r="287" spans="1:13" x14ac:dyDescent="0.25">
      <c r="A287">
        <f t="shared" si="43"/>
        <v>274</v>
      </c>
      <c r="B287" s="5">
        <f t="shared" si="44"/>
        <v>893300.63546763628</v>
      </c>
      <c r="C287" s="5">
        <f t="shared" si="45"/>
        <v>1090081.5570834803</v>
      </c>
      <c r="D287" s="5">
        <f t="shared" si="46"/>
        <v>1090403.1888898441</v>
      </c>
      <c r="E287" s="5">
        <f t="shared" si="47"/>
        <v>1093822.2336694254</v>
      </c>
      <c r="F287" s="24">
        <f t="shared" si="41"/>
        <v>1488.8343924460605</v>
      </c>
      <c r="G287" s="1">
        <f t="shared" si="42"/>
        <v>454.20064878478348</v>
      </c>
      <c r="H287" s="1">
        <f>18/12+0.5%*D287/12</f>
        <v>455.83466203743507</v>
      </c>
      <c r="I287" s="1">
        <f>(VLOOKUP(E287,'StashAway Pricing'!$A$2:$C$8,3,TRUE)+VLOOKUP(E287,'StashAway Pricing'!$A$2:$C$8,2,TRUE)*(E287-VLOOKUP(E287,'StashAway Pricing'!$A$2:$C$8,1,TRUE)))/12</f>
        <v>342.72037227823756</v>
      </c>
      <c r="J287" s="5">
        <f>F287+J286</f>
        <v>174139.15212627035</v>
      </c>
      <c r="K287" s="5">
        <f t="shared" si="48"/>
        <v>50141.722948338087</v>
      </c>
      <c r="L287" s="5">
        <f t="shared" si="49"/>
        <v>50211.942742933468</v>
      </c>
      <c r="M287" s="5">
        <f t="shared" si="50"/>
        <v>45626.041175994862</v>
      </c>
    </row>
    <row r="288" spans="1:13" x14ac:dyDescent="0.25">
      <c r="A288">
        <f t="shared" si="43"/>
        <v>275</v>
      </c>
      <c r="B288" s="5">
        <f t="shared" si="44"/>
        <v>898278.30425252824</v>
      </c>
      <c r="C288" s="5">
        <f t="shared" si="45"/>
        <v>1097077.7642201127</v>
      </c>
      <c r="D288" s="5">
        <f t="shared" si="46"/>
        <v>1097399.3701722557</v>
      </c>
      <c r="E288" s="5">
        <f t="shared" si="47"/>
        <v>1100948.6244654942</v>
      </c>
      <c r="F288" s="24">
        <f t="shared" si="41"/>
        <v>1497.1305070875471</v>
      </c>
      <c r="G288" s="1">
        <f t="shared" si="42"/>
        <v>457.11573509171359</v>
      </c>
      <c r="H288" s="1">
        <f>18/12+0.5%*D288/12</f>
        <v>458.74973757177321</v>
      </c>
      <c r="I288" s="1">
        <f>(VLOOKUP(E288,'StashAway Pricing'!$A$2:$C$8,3,TRUE)+VLOOKUP(E288,'StashAway Pricing'!$A$2:$C$8,2,TRUE)*(E288-VLOOKUP(E288,'StashAway Pricing'!$A$2:$C$8,1,TRUE)))/12</f>
        <v>343.90810407758232</v>
      </c>
      <c r="J288" s="5">
        <f>F288+J287</f>
        <v>175636.28263335789</v>
      </c>
      <c r="K288" s="5">
        <f t="shared" si="48"/>
        <v>50598.8386834298</v>
      </c>
      <c r="L288" s="5">
        <f t="shared" si="49"/>
        <v>50670.69248050524</v>
      </c>
      <c r="M288" s="5">
        <f t="shared" si="50"/>
        <v>45969.949280072447</v>
      </c>
    </row>
    <row r="289" spans="1:13" x14ac:dyDescent="0.25">
      <c r="A289">
        <f t="shared" si="43"/>
        <v>276</v>
      </c>
      <c r="B289" s="5">
        <f t="shared" si="44"/>
        <v>903272.56526670326</v>
      </c>
      <c r="C289" s="5">
        <f t="shared" si="45"/>
        <v>1104106.0373061213</v>
      </c>
      <c r="D289" s="5">
        <f t="shared" si="46"/>
        <v>1104427.6172855452</v>
      </c>
      <c r="E289" s="5">
        <f t="shared" si="47"/>
        <v>1108109.4594837439</v>
      </c>
      <c r="F289" s="24">
        <f t="shared" si="41"/>
        <v>1505.4542754445056</v>
      </c>
      <c r="G289" s="1">
        <f t="shared" si="42"/>
        <v>460.04418221088389</v>
      </c>
      <c r="H289" s="1">
        <f>18/12+0.5%*D289/12</f>
        <v>461.67817386897718</v>
      </c>
      <c r="I289" s="1">
        <f>(VLOOKUP(E289,'StashAway Pricing'!$A$2:$C$8,3,TRUE)+VLOOKUP(E289,'StashAway Pricing'!$A$2:$C$8,2,TRUE)*(E289-VLOOKUP(E289,'StashAway Pricing'!$A$2:$C$8,1,TRUE)))/12</f>
        <v>345.101576580624</v>
      </c>
      <c r="J289" s="5">
        <f>F289+J288</f>
        <v>177141.73690880238</v>
      </c>
      <c r="K289" s="5">
        <f t="shared" si="48"/>
        <v>51058.882865640684</v>
      </c>
      <c r="L289" s="5">
        <f t="shared" si="49"/>
        <v>51132.370654374216</v>
      </c>
      <c r="M289" s="5">
        <f t="shared" si="50"/>
        <v>46315.05085665307</v>
      </c>
    </row>
    <row r="290" spans="1:13" x14ac:dyDescent="0.25">
      <c r="A290">
        <f t="shared" si="43"/>
        <v>277</v>
      </c>
      <c r="B290" s="5">
        <f t="shared" si="44"/>
        <v>908283.47381759214</v>
      </c>
      <c r="C290" s="5">
        <f t="shared" si="45"/>
        <v>1111166.5233104408</v>
      </c>
      <c r="D290" s="5">
        <f t="shared" si="46"/>
        <v>1111488.077198104</v>
      </c>
      <c r="E290" s="5">
        <f t="shared" si="47"/>
        <v>1115304.9052045818</v>
      </c>
      <c r="F290" s="24">
        <f t="shared" si="41"/>
        <v>1513.805789695987</v>
      </c>
      <c r="G290" s="1">
        <f t="shared" si="42"/>
        <v>462.98605137935033</v>
      </c>
      <c r="H290" s="1">
        <f>18/12+0.5%*D290/12</f>
        <v>464.62003216587669</v>
      </c>
      <c r="I290" s="1">
        <f>(VLOOKUP(E290,'StashAway Pricing'!$A$2:$C$8,3,TRUE)+VLOOKUP(E290,'StashAway Pricing'!$A$2:$C$8,2,TRUE)*(E290-VLOOKUP(E290,'StashAway Pricing'!$A$2:$C$8,1,TRUE)))/12</f>
        <v>346.30081753409695</v>
      </c>
      <c r="J290" s="5">
        <f>F290+J289</f>
        <v>178655.54269849838</v>
      </c>
      <c r="K290" s="5">
        <f t="shared" si="48"/>
        <v>51521.868917020038</v>
      </c>
      <c r="L290" s="5">
        <f t="shared" si="49"/>
        <v>51596.990686540092</v>
      </c>
      <c r="M290" s="5">
        <f t="shared" si="50"/>
        <v>46661.351674187164</v>
      </c>
    </row>
    <row r="291" spans="1:13" x14ac:dyDescent="0.25">
      <c r="A291">
        <f t="shared" si="43"/>
        <v>278</v>
      </c>
      <c r="B291" s="5">
        <f t="shared" si="44"/>
        <v>913311.08539698401</v>
      </c>
      <c r="C291" s="5">
        <f t="shared" si="45"/>
        <v>1118259.3698756136</v>
      </c>
      <c r="D291" s="5">
        <f t="shared" si="46"/>
        <v>1118580.8975519284</v>
      </c>
      <c r="E291" s="5">
        <f t="shared" si="47"/>
        <v>1122535.1289130705</v>
      </c>
      <c r="F291" s="24">
        <f t="shared" si="41"/>
        <v>1522.1851423283067</v>
      </c>
      <c r="G291" s="1">
        <f t="shared" si="42"/>
        <v>465.94140411483903</v>
      </c>
      <c r="H291" s="1">
        <f>18/12+0.5%*D291/12</f>
        <v>467.57537397997021</v>
      </c>
      <c r="I291" s="1">
        <f>(VLOOKUP(E291,'StashAway Pricing'!$A$2:$C$8,3,TRUE)+VLOOKUP(E291,'StashAway Pricing'!$A$2:$C$8,2,TRUE)*(E291-VLOOKUP(E291,'StashAway Pricing'!$A$2:$C$8,1,TRUE)))/12</f>
        <v>347.50585481884508</v>
      </c>
      <c r="J291" s="5">
        <f>F291+J290</f>
        <v>180177.72784082667</v>
      </c>
      <c r="K291" s="5">
        <f t="shared" si="48"/>
        <v>51987.810321134879</v>
      </c>
      <c r="L291" s="5">
        <f t="shared" si="49"/>
        <v>52064.566060520061</v>
      </c>
      <c r="M291" s="5">
        <f t="shared" si="50"/>
        <v>47008.857529006011</v>
      </c>
    </row>
    <row r="292" spans="1:13" x14ac:dyDescent="0.25">
      <c r="A292">
        <f t="shared" si="43"/>
        <v>279</v>
      </c>
      <c r="B292" s="5">
        <f t="shared" si="44"/>
        <v>918355.45568164054</v>
      </c>
      <c r="C292" s="5">
        <f t="shared" si="45"/>
        <v>1125384.7253208766</v>
      </c>
      <c r="D292" s="5">
        <f t="shared" si="46"/>
        <v>1125706.226665708</v>
      </c>
      <c r="E292" s="5">
        <f t="shared" si="47"/>
        <v>1129800.2987028169</v>
      </c>
      <c r="F292" s="24">
        <f t="shared" si="41"/>
        <v>1530.5924261360676</v>
      </c>
      <c r="G292" s="1">
        <f t="shared" si="42"/>
        <v>468.91030221703187</v>
      </c>
      <c r="H292" s="1">
        <f>18/12+0.5%*D292/12</f>
        <v>470.54426111071166</v>
      </c>
      <c r="I292" s="1">
        <f>(VLOOKUP(E292,'StashAway Pricing'!$A$2:$C$8,3,TRUE)+VLOOKUP(E292,'StashAway Pricing'!$A$2:$C$8,2,TRUE)*(E292-VLOOKUP(E292,'StashAway Pricing'!$A$2:$C$8,1,TRUE)))/12</f>
        <v>348.71671645046951</v>
      </c>
      <c r="J292" s="5">
        <f>F292+J291</f>
        <v>181708.32026696275</v>
      </c>
      <c r="K292" s="5">
        <f t="shared" si="48"/>
        <v>52456.72062335191</v>
      </c>
      <c r="L292" s="5">
        <f t="shared" si="49"/>
        <v>52535.110321630775</v>
      </c>
      <c r="M292" s="5">
        <f t="shared" si="50"/>
        <v>47357.574245456482</v>
      </c>
    </row>
    <row r="293" spans="1:13" x14ac:dyDescent="0.25">
      <c r="A293">
        <f t="shared" si="43"/>
        <v>280</v>
      </c>
      <c r="B293" s="5">
        <f t="shared" si="44"/>
        <v>923416.64053391258</v>
      </c>
      <c r="C293" s="5">
        <f t="shared" si="45"/>
        <v>1132542.7386452637</v>
      </c>
      <c r="D293" s="5">
        <f t="shared" si="46"/>
        <v>1132864.2135379256</v>
      </c>
      <c r="E293" s="5">
        <f t="shared" si="47"/>
        <v>1137100.5834798806</v>
      </c>
      <c r="F293" s="24">
        <f t="shared" si="41"/>
        <v>1539.0277342231877</v>
      </c>
      <c r="G293" s="1">
        <f t="shared" si="42"/>
        <v>471.89280776885988</v>
      </c>
      <c r="H293" s="1">
        <f>18/12+0.5%*D293/12</f>
        <v>473.52675564080232</v>
      </c>
      <c r="I293" s="1">
        <f>(VLOOKUP(E293,'StashAway Pricing'!$A$2:$C$8,3,TRUE)+VLOOKUP(E293,'StashAway Pricing'!$A$2:$C$8,2,TRUE)*(E293-VLOOKUP(E293,'StashAway Pricing'!$A$2:$C$8,1,TRUE)))/12</f>
        <v>349.9334305799801</v>
      </c>
      <c r="J293" s="5">
        <f>F293+J292</f>
        <v>183247.34800118595</v>
      </c>
      <c r="K293" s="5">
        <f t="shared" si="48"/>
        <v>52928.613431120772</v>
      </c>
      <c r="L293" s="5">
        <f t="shared" si="49"/>
        <v>53008.637077271575</v>
      </c>
      <c r="M293" s="5">
        <f t="shared" si="50"/>
        <v>47707.507676036461</v>
      </c>
    </row>
    <row r="294" spans="1:13" x14ac:dyDescent="0.25">
      <c r="A294">
        <f t="shared" si="43"/>
        <v>281</v>
      </c>
      <c r="B294" s="5">
        <f t="shared" si="44"/>
        <v>928494.69600235892</v>
      </c>
      <c r="C294" s="5">
        <f t="shared" si="45"/>
        <v>1139733.559530721</v>
      </c>
      <c r="D294" s="5">
        <f t="shared" si="46"/>
        <v>1140055.0078499743</v>
      </c>
      <c r="E294" s="5">
        <f t="shared" si="47"/>
        <v>1144436.1529667</v>
      </c>
      <c r="F294" s="24">
        <f t="shared" si="41"/>
        <v>1547.4911600039316</v>
      </c>
      <c r="G294" s="1">
        <f t="shared" si="42"/>
        <v>474.88898313780049</v>
      </c>
      <c r="H294" s="1">
        <f>18/12+0.5%*D294/12</f>
        <v>476.52291993748935</v>
      </c>
      <c r="I294" s="1">
        <f>(VLOOKUP(E294,'StashAway Pricing'!$A$2:$C$8,3,TRUE)+VLOOKUP(E294,'StashAway Pricing'!$A$2:$C$8,2,TRUE)*(E294-VLOOKUP(E294,'StashAway Pricing'!$A$2:$C$8,1,TRUE)))/12</f>
        <v>351.15602549444998</v>
      </c>
      <c r="J294" s="5">
        <f>F294+J293</f>
        <v>184794.83916118988</v>
      </c>
      <c r="K294" s="5">
        <f t="shared" si="48"/>
        <v>53403.502414258575</v>
      </c>
      <c r="L294" s="5">
        <f t="shared" si="49"/>
        <v>53485.159997209063</v>
      </c>
      <c r="M294" s="5">
        <f t="shared" si="50"/>
        <v>48058.66370153091</v>
      </c>
    </row>
    <row r="295" spans="1:13" x14ac:dyDescent="0.25">
      <c r="A295">
        <f t="shared" si="43"/>
        <v>282</v>
      </c>
      <c r="B295" s="5">
        <f t="shared" si="44"/>
        <v>933589.67832236667</v>
      </c>
      <c r="C295" s="5">
        <f t="shared" si="45"/>
        <v>1146957.3383452366</v>
      </c>
      <c r="D295" s="5">
        <f t="shared" si="46"/>
        <v>1147278.7599692866</v>
      </c>
      <c r="E295" s="5">
        <f t="shared" si="47"/>
        <v>1151807.177706039</v>
      </c>
      <c r="F295" s="24">
        <f t="shared" si="41"/>
        <v>1555.9827972039445</v>
      </c>
      <c r="G295" s="1">
        <f t="shared" si="42"/>
        <v>477.89889097718196</v>
      </c>
      <c r="H295" s="1">
        <f>18/12+0.5%*D295/12</f>
        <v>479.53281665386947</v>
      </c>
      <c r="I295" s="1">
        <f>(VLOOKUP(E295,'StashAway Pricing'!$A$2:$C$8,3,TRUE)+VLOOKUP(E295,'StashAway Pricing'!$A$2:$C$8,2,TRUE)*(E295-VLOOKUP(E295,'StashAway Pricing'!$A$2:$C$8,1,TRUE)))/12</f>
        <v>352.38452961767319</v>
      </c>
      <c r="J295" s="5">
        <f>F295+J294</f>
        <v>186350.82195839382</v>
      </c>
      <c r="K295" s="5">
        <f t="shared" si="48"/>
        <v>53881.401305235755</v>
      </c>
      <c r="L295" s="5">
        <f t="shared" si="49"/>
        <v>53964.69281386293</v>
      </c>
      <c r="M295" s="5">
        <f t="shared" si="50"/>
        <v>48411.048231148583</v>
      </c>
    </row>
    <row r="296" spans="1:13" x14ac:dyDescent="0.25">
      <c r="A296">
        <f t="shared" si="43"/>
        <v>283</v>
      </c>
      <c r="B296" s="5">
        <f t="shared" si="44"/>
        <v>938701.64391677442</v>
      </c>
      <c r="C296" s="5">
        <f t="shared" si="45"/>
        <v>1154214.2261459853</v>
      </c>
      <c r="D296" s="5">
        <f t="shared" si="46"/>
        <v>1154535.6209524791</v>
      </c>
      <c r="E296" s="5">
        <f t="shared" si="47"/>
        <v>1159213.8290649515</v>
      </c>
      <c r="F296" s="24">
        <f t="shared" si="41"/>
        <v>1564.5027398612908</v>
      </c>
      <c r="G296" s="1">
        <f t="shared" si="42"/>
        <v>480.9225942274939</v>
      </c>
      <c r="H296" s="1">
        <f>18/12+0.5%*D296/12</f>
        <v>482.5565087301996</v>
      </c>
      <c r="I296" s="1">
        <f>(VLOOKUP(E296,'StashAway Pricing'!$A$2:$C$8,3,TRUE)+VLOOKUP(E296,'StashAway Pricing'!$A$2:$C$8,2,TRUE)*(E296-VLOOKUP(E296,'StashAway Pricing'!$A$2:$C$8,1,TRUE)))/12</f>
        <v>353.61897151082525</v>
      </c>
      <c r="J296" s="5">
        <f>F296+J295</f>
        <v>187915.32469825511</v>
      </c>
      <c r="K296" s="5">
        <f t="shared" si="48"/>
        <v>54362.323899463248</v>
      </c>
      <c r="L296" s="5">
        <f t="shared" si="49"/>
        <v>54447.249322593132</v>
      </c>
      <c r="M296" s="5">
        <f t="shared" si="50"/>
        <v>48764.66720265941</v>
      </c>
    </row>
    <row r="297" spans="1:13" x14ac:dyDescent="0.25">
      <c r="A297">
        <f t="shared" si="43"/>
        <v>284</v>
      </c>
      <c r="B297" s="5">
        <f t="shared" si="44"/>
        <v>943830.64939649694</v>
      </c>
      <c r="C297" s="5">
        <f t="shared" si="45"/>
        <v>1161504.3746824875</v>
      </c>
      <c r="D297" s="5">
        <f t="shared" si="46"/>
        <v>1161825.7425485111</v>
      </c>
      <c r="E297" s="5">
        <f t="shared" si="47"/>
        <v>1166656.2792387654</v>
      </c>
      <c r="F297" s="24">
        <f t="shared" si="41"/>
        <v>1573.0510823274951</v>
      </c>
      <c r="G297" s="1">
        <f t="shared" si="42"/>
        <v>483.96015611770309</v>
      </c>
      <c r="H297" s="1">
        <f>18/12+0.5%*D297/12</f>
        <v>485.59405939521298</v>
      </c>
      <c r="I297" s="1">
        <f>(VLOOKUP(E297,'StashAway Pricing'!$A$2:$C$8,3,TRUE)+VLOOKUP(E297,'StashAway Pricing'!$A$2:$C$8,2,TRUE)*(E297-VLOOKUP(E297,'StashAway Pricing'!$A$2:$C$8,1,TRUE)))/12</f>
        <v>354.85937987312758</v>
      </c>
      <c r="J297" s="5">
        <f>F297+J296</f>
        <v>189488.3757805826</v>
      </c>
      <c r="K297" s="5">
        <f t="shared" si="48"/>
        <v>54846.284055580953</v>
      </c>
      <c r="L297" s="5">
        <f t="shared" si="49"/>
        <v>54932.843381988343</v>
      </c>
      <c r="M297" s="5">
        <f t="shared" si="50"/>
        <v>49119.52658253254</v>
      </c>
    </row>
    <row r="298" spans="1:13" x14ac:dyDescent="0.25">
      <c r="A298">
        <f t="shared" si="43"/>
        <v>285</v>
      </c>
      <c r="B298" s="5">
        <f t="shared" si="44"/>
        <v>948976.75156115182</v>
      </c>
      <c r="C298" s="5">
        <f t="shared" si="45"/>
        <v>1168827.9363997821</v>
      </c>
      <c r="D298" s="5">
        <f t="shared" si="46"/>
        <v>1169149.2772018583</v>
      </c>
      <c r="E298" s="5">
        <f t="shared" si="47"/>
        <v>1174134.7012550859</v>
      </c>
      <c r="F298" s="24">
        <f t="shared" si="41"/>
        <v>1581.6279192685863</v>
      </c>
      <c r="G298" s="1">
        <f t="shared" si="42"/>
        <v>487.01164016657589</v>
      </c>
      <c r="H298" s="1">
        <f>18/12+0.5%*D298/12</f>
        <v>488.64553216744099</v>
      </c>
      <c r="I298" s="1">
        <f>(VLOOKUP(E298,'StashAway Pricing'!$A$2:$C$8,3,TRUE)+VLOOKUP(E298,'StashAway Pricing'!$A$2:$C$8,2,TRUE)*(E298-VLOOKUP(E298,'StashAway Pricing'!$A$2:$C$8,1,TRUE)))/12</f>
        <v>356.1057835425143</v>
      </c>
      <c r="J298" s="5">
        <f>F298+J297</f>
        <v>191070.00369985119</v>
      </c>
      <c r="K298" s="5">
        <f t="shared" si="48"/>
        <v>55333.295695747525</v>
      </c>
      <c r="L298" s="5">
        <f t="shared" si="49"/>
        <v>55421.488914155787</v>
      </c>
      <c r="M298" s="5">
        <f t="shared" si="50"/>
        <v>49475.632366075057</v>
      </c>
    </row>
    <row r="299" spans="1:13" x14ac:dyDescent="0.25">
      <c r="A299">
        <f t="shared" si="43"/>
        <v>286</v>
      </c>
      <c r="B299" s="5">
        <f t="shared" si="44"/>
        <v>954140.00739968894</v>
      </c>
      <c r="C299" s="5">
        <f t="shared" si="45"/>
        <v>1176185.0644416143</v>
      </c>
      <c r="D299" s="5">
        <f t="shared" si="46"/>
        <v>1176506.3780557001</v>
      </c>
      <c r="E299" s="5">
        <f t="shared" si="47"/>
        <v>1181649.2689778185</v>
      </c>
      <c r="F299" s="24">
        <f t="shared" si="41"/>
        <v>1590.2333456661481</v>
      </c>
      <c r="G299" s="1">
        <f t="shared" si="42"/>
        <v>490.07711018400596</v>
      </c>
      <c r="H299" s="1">
        <f>18/12+0.5%*D299/12</f>
        <v>491.71099085654168</v>
      </c>
      <c r="I299" s="1">
        <f>(VLOOKUP(E299,'StashAway Pricing'!$A$2:$C$8,3,TRUE)+VLOOKUP(E299,'StashAway Pricing'!$A$2:$C$8,2,TRUE)*(E299-VLOOKUP(E299,'StashAway Pricing'!$A$2:$C$8,1,TRUE)))/12</f>
        <v>357.35821149630306</v>
      </c>
      <c r="J299" s="5">
        <f>F299+J298</f>
        <v>192660.23704551734</v>
      </c>
      <c r="K299" s="5">
        <f t="shared" si="48"/>
        <v>55823.372805931533</v>
      </c>
      <c r="L299" s="5">
        <f t="shared" si="49"/>
        <v>55913.199905012327</v>
      </c>
      <c r="M299" s="5">
        <f t="shared" si="50"/>
        <v>49832.990577571363</v>
      </c>
    </row>
    <row r="300" spans="1:13" x14ac:dyDescent="0.25">
      <c r="A300">
        <f t="shared" si="43"/>
        <v>287</v>
      </c>
      <c r="B300" s="5">
        <f t="shared" si="44"/>
        <v>959320.47409102111</v>
      </c>
      <c r="C300" s="5">
        <f t="shared" si="45"/>
        <v>1183575.9126536383</v>
      </c>
      <c r="D300" s="5">
        <f t="shared" si="46"/>
        <v>1183897.1989551219</v>
      </c>
      <c r="E300" s="5">
        <f t="shared" si="47"/>
        <v>1189200.1571112112</v>
      </c>
      <c r="F300" s="24">
        <f t="shared" si="41"/>
        <v>1598.8674568183685</v>
      </c>
      <c r="G300" s="1">
        <f t="shared" si="42"/>
        <v>493.15663027234928</v>
      </c>
      <c r="H300" s="1">
        <f>18/12+0.5%*D300/12</f>
        <v>494.7904995646341</v>
      </c>
      <c r="I300" s="1">
        <f>(VLOOKUP(E300,'StashAway Pricing'!$A$2:$C$8,3,TRUE)+VLOOKUP(E300,'StashAway Pricing'!$A$2:$C$8,2,TRUE)*(E300-VLOOKUP(E300,'StashAway Pricing'!$A$2:$C$8,1,TRUE)))/12</f>
        <v>358.61669285186855</v>
      </c>
      <c r="J300" s="5">
        <f>F300+J299</f>
        <v>194259.10450233571</v>
      </c>
      <c r="K300" s="5">
        <f t="shared" si="48"/>
        <v>56316.529436203884</v>
      </c>
      <c r="L300" s="5">
        <f t="shared" si="49"/>
        <v>56407.990404576958</v>
      </c>
      <c r="M300" s="5">
        <f t="shared" si="50"/>
        <v>50191.607270423228</v>
      </c>
    </row>
    <row r="301" spans="1:13" x14ac:dyDescent="0.25">
      <c r="A301">
        <f t="shared" si="43"/>
        <v>288</v>
      </c>
      <c r="B301" s="5">
        <f t="shared" si="44"/>
        <v>964518.20900465781</v>
      </c>
      <c r="C301" s="5">
        <f t="shared" si="45"/>
        <v>1191000.635586634</v>
      </c>
      <c r="D301" s="5">
        <f t="shared" si="46"/>
        <v>1191321.8944503327</v>
      </c>
      <c r="E301" s="5">
        <f t="shared" si="47"/>
        <v>1196787.5412039154</v>
      </c>
      <c r="F301" s="24">
        <f t="shared" si="41"/>
        <v>1607.5303483410964</v>
      </c>
      <c r="G301" s="1">
        <f t="shared" si="42"/>
        <v>496.25026482776417</v>
      </c>
      <c r="H301" s="1">
        <f>18/12+0.5%*D301/12</f>
        <v>497.88412268763864</v>
      </c>
      <c r="I301" s="1">
        <f>(VLOOKUP(E301,'StashAway Pricing'!$A$2:$C$8,3,TRUE)+VLOOKUP(E301,'StashAway Pricing'!$A$2:$C$8,2,TRUE)*(E301-VLOOKUP(E301,'StashAway Pricing'!$A$2:$C$8,1,TRUE)))/12</f>
        <v>359.88125686731922</v>
      </c>
      <c r="J301" s="5">
        <f>F301+J300</f>
        <v>195866.63485067681</v>
      </c>
      <c r="K301" s="5">
        <f t="shared" si="48"/>
        <v>56812.77970103165</v>
      </c>
      <c r="L301" s="5">
        <f t="shared" si="49"/>
        <v>56905.874527264597</v>
      </c>
      <c r="M301" s="5">
        <f t="shared" si="50"/>
        <v>50551.488527290545</v>
      </c>
    </row>
    <row r="302" spans="1:13" x14ac:dyDescent="0.25">
      <c r="A302">
        <f t="shared" si="43"/>
        <v>289</v>
      </c>
      <c r="B302" s="5">
        <f t="shared" si="44"/>
        <v>969733.26970133989</v>
      </c>
      <c r="C302" s="5">
        <f t="shared" si="45"/>
        <v>1198459.3884997391</v>
      </c>
      <c r="D302" s="5">
        <f t="shared" si="46"/>
        <v>1198780.6197998966</v>
      </c>
      <c r="E302" s="5">
        <f t="shared" si="47"/>
        <v>1204411.5976530674</v>
      </c>
      <c r="F302" s="24">
        <f t="shared" si="41"/>
        <v>1616.2221161688997</v>
      </c>
      <c r="G302" s="1">
        <f t="shared" si="42"/>
        <v>499.35807854155797</v>
      </c>
      <c r="H302" s="1">
        <f>18/12+0.5%*D302/12</f>
        <v>500.99192491662365</v>
      </c>
      <c r="I302" s="1">
        <f>(VLOOKUP(E302,'StashAway Pricing'!$A$2:$C$8,3,TRUE)+VLOOKUP(E302,'StashAway Pricing'!$A$2:$C$8,2,TRUE)*(E302-VLOOKUP(E302,'StashAway Pricing'!$A$2:$C$8,1,TRUE)))/12</f>
        <v>361.15193294217789</v>
      </c>
      <c r="J302" s="5">
        <f>F302+J301</f>
        <v>197482.85696684572</v>
      </c>
      <c r="K302" s="5">
        <f t="shared" si="48"/>
        <v>57312.137779573211</v>
      </c>
      <c r="L302" s="5">
        <f t="shared" si="49"/>
        <v>57406.866452181224</v>
      </c>
      <c r="M302" s="5">
        <f t="shared" si="50"/>
        <v>50912.640460232724</v>
      </c>
    </row>
    <row r="303" spans="1:13" x14ac:dyDescent="0.25">
      <c r="A303">
        <f t="shared" si="43"/>
        <v>290</v>
      </c>
      <c r="B303" s="5">
        <f t="shared" si="44"/>
        <v>974965.71393367753</v>
      </c>
      <c r="C303" s="5">
        <f t="shared" si="45"/>
        <v>1205952.3273636962</v>
      </c>
      <c r="D303" s="5">
        <f t="shared" si="46"/>
        <v>1206273.5309739793</v>
      </c>
      <c r="E303" s="5">
        <f t="shared" si="47"/>
        <v>1212072.5037083905</v>
      </c>
      <c r="F303" s="24">
        <f t="shared" si="41"/>
        <v>1624.9428565561293</v>
      </c>
      <c r="G303" s="1">
        <f t="shared" si="42"/>
        <v>502.48013640154005</v>
      </c>
      <c r="H303" s="1">
        <f>18/12+0.5%*D303/12</f>
        <v>504.11397123915805</v>
      </c>
      <c r="I303" s="1">
        <f>(VLOOKUP(E303,'StashAway Pricing'!$A$2:$C$8,3,TRUE)+VLOOKUP(E303,'StashAway Pricing'!$A$2:$C$8,2,TRUE)*(E303-VLOOKUP(E303,'StashAway Pricing'!$A$2:$C$8,1,TRUE)))/12</f>
        <v>362.42875061806507</v>
      </c>
      <c r="J303" s="5">
        <f>F303+J302</f>
        <v>199107.79982340185</v>
      </c>
      <c r="K303" s="5">
        <f t="shared" si="48"/>
        <v>57814.617915974748</v>
      </c>
      <c r="L303" s="5">
        <f t="shared" si="49"/>
        <v>57910.980423420384</v>
      </c>
      <c r="M303" s="5">
        <f t="shared" si="50"/>
        <v>51275.069210850786</v>
      </c>
    </row>
    <row r="304" spans="1:13" x14ac:dyDescent="0.25">
      <c r="A304">
        <f t="shared" si="43"/>
        <v>291</v>
      </c>
      <c r="B304" s="5">
        <f t="shared" si="44"/>
        <v>980215.5996467896</v>
      </c>
      <c r="C304" s="5">
        <f t="shared" si="45"/>
        <v>1213479.608864113</v>
      </c>
      <c r="D304" s="5">
        <f t="shared" si="46"/>
        <v>1213800.7846576099</v>
      </c>
      <c r="E304" s="5">
        <f t="shared" si="47"/>
        <v>1219770.4374763141</v>
      </c>
      <c r="F304" s="24">
        <f t="shared" si="41"/>
        <v>1633.6926660779827</v>
      </c>
      <c r="G304" s="1">
        <f t="shared" si="42"/>
        <v>505.61650369338037</v>
      </c>
      <c r="H304" s="1">
        <f>18/12+0.5%*D304/12</f>
        <v>507.25032694067085</v>
      </c>
      <c r="I304" s="1">
        <f>(VLOOKUP(E304,'StashAway Pricing'!$A$2:$C$8,3,TRUE)+VLOOKUP(E304,'StashAway Pricing'!$A$2:$C$8,2,TRUE)*(E304-VLOOKUP(E304,'StashAway Pricing'!$A$2:$C$8,1,TRUE)))/12</f>
        <v>363.71173957938572</v>
      </c>
      <c r="J304" s="5">
        <f>F304+J303</f>
        <v>200741.49248947983</v>
      </c>
      <c r="K304" s="5">
        <f t="shared" si="48"/>
        <v>58320.23441966813</v>
      </c>
      <c r="L304" s="5">
        <f t="shared" si="49"/>
        <v>58418.230750361057</v>
      </c>
      <c r="M304" s="5">
        <f t="shared" si="50"/>
        <v>51638.780950430169</v>
      </c>
    </row>
    <row r="305" spans="1:13" x14ac:dyDescent="0.25">
      <c r="A305">
        <f t="shared" si="43"/>
        <v>292</v>
      </c>
      <c r="B305" s="5">
        <f t="shared" si="44"/>
        <v>985482.98497894546</v>
      </c>
      <c r="C305" s="5">
        <f t="shared" si="45"/>
        <v>1221041.3904047401</v>
      </c>
      <c r="D305" s="5">
        <f t="shared" si="46"/>
        <v>1221362.5382539572</v>
      </c>
      <c r="E305" s="5">
        <f t="shared" si="47"/>
        <v>1227505.577924116</v>
      </c>
      <c r="F305" s="24">
        <f t="shared" si="41"/>
        <v>1642.4716416315759</v>
      </c>
      <c r="G305" s="1">
        <f t="shared" si="42"/>
        <v>508.76724600197508</v>
      </c>
      <c r="H305" s="1">
        <f>18/12+0.5%*D305/12</f>
        <v>510.40105760581554</v>
      </c>
      <c r="I305" s="1">
        <f>(VLOOKUP(E305,'StashAway Pricing'!$A$2:$C$8,3,TRUE)+VLOOKUP(E305,'StashAway Pricing'!$A$2:$C$8,2,TRUE)*(E305-VLOOKUP(E305,'StashAway Pricing'!$A$2:$C$8,1,TRUE)))/12</f>
        <v>365.00092965401933</v>
      </c>
      <c r="J305" s="5">
        <f>F305+J304</f>
        <v>202383.9641311114</v>
      </c>
      <c r="K305" s="5">
        <f t="shared" si="48"/>
        <v>58829.001665670105</v>
      </c>
      <c r="L305" s="5">
        <f t="shared" si="49"/>
        <v>58928.631807966871</v>
      </c>
      <c r="M305" s="5">
        <f t="shared" si="50"/>
        <v>52003.781880084192</v>
      </c>
    </row>
    <row r="306" spans="1:13" x14ac:dyDescent="0.25">
      <c r="A306">
        <f t="shared" si="43"/>
        <v>293</v>
      </c>
      <c r="B306" s="5">
        <f t="shared" si="44"/>
        <v>990767.92826220847</v>
      </c>
      <c r="C306" s="5">
        <f t="shared" si="45"/>
        <v>1228637.8301107618</v>
      </c>
      <c r="D306" s="5">
        <f t="shared" si="46"/>
        <v>1228958.949887621</v>
      </c>
      <c r="E306" s="5">
        <f t="shared" si="47"/>
        <v>1235278.1048840825</v>
      </c>
      <c r="F306" s="24">
        <f t="shared" si="41"/>
        <v>1651.2798804370141</v>
      </c>
      <c r="G306" s="1">
        <f t="shared" si="42"/>
        <v>511.9324292128174</v>
      </c>
      <c r="H306" s="1">
        <f>18/12+0.5%*D306/12</f>
        <v>513.56622911984209</v>
      </c>
      <c r="I306" s="1">
        <f>(VLOOKUP(E306,'StashAway Pricing'!$A$2:$C$8,3,TRUE)+VLOOKUP(E306,'StashAway Pricing'!$A$2:$C$8,2,TRUE)*(E306-VLOOKUP(E306,'StashAway Pricing'!$A$2:$C$8,1,TRUE)))/12</f>
        <v>366.29635081401375</v>
      </c>
      <c r="J306" s="5">
        <f>F306+J305</f>
        <v>204035.24401154841</v>
      </c>
      <c r="K306" s="5">
        <f t="shared" si="48"/>
        <v>59340.934094882919</v>
      </c>
      <c r="L306" s="5">
        <f t="shared" si="49"/>
        <v>59442.19803708671</v>
      </c>
      <c r="M306" s="5">
        <f t="shared" si="50"/>
        <v>52370.078230898209</v>
      </c>
    </row>
    <row r="307" spans="1:13" x14ac:dyDescent="0.25">
      <c r="A307">
        <f t="shared" si="43"/>
        <v>294</v>
      </c>
      <c r="B307" s="5">
        <f t="shared" si="44"/>
        <v>996070.48802308238</v>
      </c>
      <c r="C307" s="5">
        <f t="shared" si="45"/>
        <v>1236269.0868321026</v>
      </c>
      <c r="D307" s="5">
        <f t="shared" si="46"/>
        <v>1236590.1784079392</v>
      </c>
      <c r="E307" s="5">
        <f t="shared" si="47"/>
        <v>1243088.1990576887</v>
      </c>
      <c r="F307" s="24">
        <f t="shared" si="41"/>
        <v>1660.1174800384706</v>
      </c>
      <c r="G307" s="1">
        <f t="shared" si="42"/>
        <v>515.11211951337611</v>
      </c>
      <c r="H307" s="1">
        <f>18/12+0.5%*D307/12</f>
        <v>516.7459076699746</v>
      </c>
      <c r="I307" s="1">
        <f>(VLOOKUP(E307,'StashAway Pricing'!$A$2:$C$8,3,TRUE)+VLOOKUP(E307,'StashAway Pricing'!$A$2:$C$8,2,TRUE)*(E307-VLOOKUP(E307,'StashAway Pricing'!$A$2:$C$8,1,TRUE)))/12</f>
        <v>367.59803317628143</v>
      </c>
      <c r="J307" s="5">
        <f>F307+J306</f>
        <v>205695.36149158687</v>
      </c>
      <c r="K307" s="5">
        <f t="shared" si="48"/>
        <v>59856.046214396294</v>
      </c>
      <c r="L307" s="5">
        <f t="shared" si="49"/>
        <v>59958.943944756684</v>
      </c>
      <c r="M307" s="5">
        <f t="shared" si="50"/>
        <v>52737.676264074493</v>
      </c>
    </row>
    <row r="308" spans="1:13" x14ac:dyDescent="0.25">
      <c r="A308">
        <f t="shared" si="43"/>
        <v>295</v>
      </c>
      <c r="B308" s="5">
        <f t="shared" si="44"/>
        <v>1001390.7229831592</v>
      </c>
      <c r="C308" s="5">
        <f t="shared" si="45"/>
        <v>1243935.3201467497</v>
      </c>
      <c r="D308" s="5">
        <f t="shared" si="46"/>
        <v>1244256.3833923088</v>
      </c>
      <c r="E308" s="5">
        <f t="shared" si="47"/>
        <v>1250936.0420198007</v>
      </c>
      <c r="F308" s="24">
        <f t="shared" si="41"/>
        <v>1668.9845383052655</v>
      </c>
      <c r="G308" s="1">
        <f t="shared" si="42"/>
        <v>518.3063833944791</v>
      </c>
      <c r="H308" s="1">
        <f>18/12+0.5%*D308/12</f>
        <v>519.9401597467953</v>
      </c>
      <c r="I308" s="1">
        <f>(VLOOKUP(E308,'StashAway Pricing'!$A$2:$C$8,3,TRUE)+VLOOKUP(E308,'StashAway Pricing'!$A$2:$C$8,2,TRUE)*(E308-VLOOKUP(E308,'StashAway Pricing'!$A$2:$C$8,1,TRUE)))/12</f>
        <v>368.90600700330015</v>
      </c>
      <c r="J308" s="5">
        <f>F308+J307</f>
        <v>207364.34602989213</v>
      </c>
      <c r="K308" s="5">
        <f t="shared" si="48"/>
        <v>60374.35259779077</v>
      </c>
      <c r="L308" s="5">
        <f t="shared" si="49"/>
        <v>60478.884104503479</v>
      </c>
      <c r="M308" s="5">
        <f t="shared" si="50"/>
        <v>53106.582271077794</v>
      </c>
    </row>
    <row r="309" spans="1:13" x14ac:dyDescent="0.25">
      <c r="A309">
        <f t="shared" si="43"/>
        <v>296</v>
      </c>
      <c r="B309" s="5">
        <f t="shared" si="44"/>
        <v>1006728.6920597696</v>
      </c>
      <c r="C309" s="5">
        <f t="shared" si="45"/>
        <v>1251636.6903640889</v>
      </c>
      <c r="D309" s="5">
        <f t="shared" si="46"/>
        <v>1251957.7251495232</v>
      </c>
      <c r="E309" s="5">
        <f t="shared" si="47"/>
        <v>1258821.8162228963</v>
      </c>
      <c r="F309" s="24">
        <f t="shared" si="41"/>
        <v>1677.8811534329495</v>
      </c>
      <c r="G309" s="1">
        <f t="shared" si="42"/>
        <v>521.51528765170372</v>
      </c>
      <c r="H309" s="1">
        <f>18/12+0.5%*D309/12</f>
        <v>523.14905214563476</v>
      </c>
      <c r="I309" s="1">
        <f>(VLOOKUP(E309,'StashAway Pricing'!$A$2:$C$8,3,TRUE)+VLOOKUP(E309,'StashAway Pricing'!$A$2:$C$8,2,TRUE)*(E309-VLOOKUP(E309,'StashAway Pricing'!$A$2:$C$8,1,TRUE)))/12</f>
        <v>370.22030270381606</v>
      </c>
      <c r="J309" s="5">
        <f>F309+J308</f>
        <v>209042.22718332507</v>
      </c>
      <c r="K309" s="5">
        <f t="shared" si="48"/>
        <v>60895.867885442472</v>
      </c>
      <c r="L309" s="5">
        <f t="shared" si="49"/>
        <v>61002.033156649115</v>
      </c>
      <c r="M309" s="5">
        <f t="shared" si="50"/>
        <v>53476.802573781613</v>
      </c>
    </row>
    <row r="310" spans="1:13" x14ac:dyDescent="0.25">
      <c r="A310">
        <f t="shared" si="43"/>
        <v>297</v>
      </c>
      <c r="B310" s="5">
        <f t="shared" si="44"/>
        <v>1012084.4543666354</v>
      </c>
      <c r="C310" s="5">
        <f t="shared" si="45"/>
        <v>1259373.3585282576</v>
      </c>
      <c r="D310" s="5">
        <f t="shared" si="46"/>
        <v>1259694.364723125</v>
      </c>
      <c r="E310" s="5">
        <f t="shared" si="47"/>
        <v>1266745.705001307</v>
      </c>
      <c r="F310" s="24">
        <f t="shared" si="41"/>
        <v>1686.8074239443924</v>
      </c>
      <c r="G310" s="1">
        <f t="shared" si="42"/>
        <v>524.73889938677405</v>
      </c>
      <c r="H310" s="1">
        <f>18/12+0.5%*D310/12</f>
        <v>526.37265196796875</v>
      </c>
      <c r="I310" s="1">
        <f>(VLOOKUP(E310,'StashAway Pricing'!$A$2:$C$8,3,TRUE)+VLOOKUP(E310,'StashAway Pricing'!$A$2:$C$8,2,TRUE)*(E310-VLOOKUP(E310,'StashAway Pricing'!$A$2:$C$8,1,TRUE)))/12</f>
        <v>371.54095083355111</v>
      </c>
      <c r="J310" s="5">
        <f>F310+J309</f>
        <v>210729.03460726945</v>
      </c>
      <c r="K310" s="5">
        <f t="shared" si="48"/>
        <v>61420.606784829244</v>
      </c>
      <c r="L310" s="5">
        <f t="shared" si="49"/>
        <v>61528.405808617084</v>
      </c>
      <c r="M310" s="5">
        <f t="shared" si="50"/>
        <v>53848.343524615164</v>
      </c>
    </row>
    <row r="311" spans="1:13" x14ac:dyDescent="0.25">
      <c r="A311">
        <f t="shared" si="43"/>
        <v>298</v>
      </c>
      <c r="B311" s="5">
        <f t="shared" si="44"/>
        <v>1017458.0692145241</v>
      </c>
      <c r="C311" s="5">
        <f t="shared" si="45"/>
        <v>1267145.486421512</v>
      </c>
      <c r="D311" s="5">
        <f t="shared" si="46"/>
        <v>1267466.4638947726</v>
      </c>
      <c r="E311" s="5">
        <f t="shared" si="47"/>
        <v>1274707.8925754798</v>
      </c>
      <c r="F311" s="24">
        <f t="shared" si="41"/>
        <v>1695.7634486908737</v>
      </c>
      <c r="G311" s="1">
        <f t="shared" si="42"/>
        <v>527.97728600896335</v>
      </c>
      <c r="H311" s="1">
        <f>18/12+0.5%*D311/12</f>
        <v>529.6110266228219</v>
      </c>
      <c r="I311" s="1">
        <f>(VLOOKUP(E311,'StashAway Pricing'!$A$2:$C$8,3,TRUE)+VLOOKUP(E311,'StashAway Pricing'!$A$2:$C$8,2,TRUE)*(E311-VLOOKUP(E311,'StashAway Pricing'!$A$2:$C$8,1,TRUE)))/12</f>
        <v>372.86798209591331</v>
      </c>
      <c r="J311" s="5">
        <f>F311+J310</f>
        <v>212424.79805596033</v>
      </c>
      <c r="K311" s="5">
        <f t="shared" si="48"/>
        <v>61948.584070838209</v>
      </c>
      <c r="L311" s="5">
        <f t="shared" si="49"/>
        <v>62058.016835239905</v>
      </c>
      <c r="M311" s="5">
        <f t="shared" si="50"/>
        <v>54221.211506711079</v>
      </c>
    </row>
    <row r="312" spans="1:13" x14ac:dyDescent="0.25">
      <c r="A312">
        <f t="shared" si="43"/>
        <v>299</v>
      </c>
      <c r="B312" s="5">
        <f t="shared" si="44"/>
        <v>1022849.5961119058</v>
      </c>
      <c r="C312" s="5">
        <f t="shared" si="45"/>
        <v>1274953.2365676104</v>
      </c>
      <c r="D312" s="5">
        <f t="shared" si="46"/>
        <v>1275274.1851876234</v>
      </c>
      <c r="E312" s="5">
        <f t="shared" si="47"/>
        <v>1282708.5640562612</v>
      </c>
      <c r="F312" s="24">
        <f t="shared" si="41"/>
        <v>1704.7493268531762</v>
      </c>
      <c r="G312" s="1">
        <f t="shared" si="42"/>
        <v>531.2305152365044</v>
      </c>
      <c r="H312" s="1">
        <f>18/12+0.5%*D312/12</f>
        <v>532.86424382817643</v>
      </c>
      <c r="I312" s="1">
        <f>(VLOOKUP(E312,'StashAway Pricing'!$A$2:$C$8,3,TRUE)+VLOOKUP(E312,'StashAway Pricing'!$A$2:$C$8,2,TRUE)*(E312-VLOOKUP(E312,'StashAway Pricing'!$A$2:$C$8,1,TRUE)))/12</f>
        <v>374.20142734271025</v>
      </c>
      <c r="J312" s="5">
        <f>F312+J311</f>
        <v>214129.5473828135</v>
      </c>
      <c r="K312" s="5">
        <f t="shared" si="48"/>
        <v>62479.814586074717</v>
      </c>
      <c r="L312" s="5">
        <f t="shared" si="49"/>
        <v>62590.88107906808</v>
      </c>
      <c r="M312" s="5">
        <f t="shared" si="50"/>
        <v>54595.412934053791</v>
      </c>
    </row>
    <row r="313" spans="1:13" x14ac:dyDescent="0.25">
      <c r="A313">
        <f t="shared" si="43"/>
        <v>300</v>
      </c>
      <c r="B313" s="5">
        <f t="shared" si="44"/>
        <v>1028259.094765612</v>
      </c>
      <c r="C313" s="5">
        <f t="shared" si="45"/>
        <v>1282796.7722352119</v>
      </c>
      <c r="D313" s="5">
        <f t="shared" si="46"/>
        <v>1283117.6918697332</v>
      </c>
      <c r="E313" s="5">
        <f t="shared" si="47"/>
        <v>1290747.9054491997</v>
      </c>
      <c r="F313" s="24">
        <f t="shared" si="41"/>
        <v>1713.7651579426868</v>
      </c>
      <c r="G313" s="1">
        <f t="shared" si="42"/>
        <v>534.49865509800497</v>
      </c>
      <c r="H313" s="1">
        <f>18/12+0.5%*D313/12</f>
        <v>536.13237161238885</v>
      </c>
      <c r="I313" s="1">
        <f>(VLOOKUP(E313,'StashAway Pricing'!$A$2:$C$8,3,TRUE)+VLOOKUP(E313,'StashAway Pricing'!$A$2:$C$8,2,TRUE)*(E313-VLOOKUP(E313,'StashAway Pricing'!$A$2:$C$8,1,TRUE)))/12</f>
        <v>375.54131757486658</v>
      </c>
      <c r="J313" s="5">
        <f>F313+J312</f>
        <v>215843.31254075619</v>
      </c>
      <c r="K313" s="5">
        <f t="shared" si="48"/>
        <v>63014.31324117272</v>
      </c>
      <c r="L313" s="5">
        <f t="shared" si="49"/>
        <v>63127.013450680468</v>
      </c>
      <c r="M313" s="5">
        <f t="shared" si="50"/>
        <v>54970.95425162866</v>
      </c>
    </row>
    <row r="314" spans="1:13" x14ac:dyDescent="0.25">
      <c r="A314">
        <f t="shared" si="43"/>
        <v>301</v>
      </c>
      <c r="B314" s="5">
        <f t="shared" si="44"/>
        <v>1033686.6250814974</v>
      </c>
      <c r="C314" s="5">
        <f t="shared" si="45"/>
        <v>1290676.2574412897</v>
      </c>
      <c r="D314" s="5">
        <f t="shared" si="46"/>
        <v>1290997.1479574693</v>
      </c>
      <c r="E314" s="5">
        <f t="shared" si="47"/>
        <v>1298826.1036588706</v>
      </c>
      <c r="F314" s="24">
        <f t="shared" si="41"/>
        <v>1722.8110418024955</v>
      </c>
      <c r="G314" s="1">
        <f t="shared" si="42"/>
        <v>537.7817739338708</v>
      </c>
      <c r="H314" s="1">
        <f>18/12+0.5%*D314/12</f>
        <v>539.41547831561218</v>
      </c>
      <c r="I314" s="1">
        <f>(VLOOKUP(E314,'StashAway Pricing'!$A$2:$C$8,3,TRUE)+VLOOKUP(E314,'StashAway Pricing'!$A$2:$C$8,2,TRUE)*(E314-VLOOKUP(E314,'StashAway Pricing'!$A$2:$C$8,1,TRUE)))/12</f>
        <v>376.88768394314508</v>
      </c>
      <c r="J314" s="5">
        <f>F314+J313</f>
        <v>217566.12358255868</v>
      </c>
      <c r="K314" s="5">
        <f t="shared" si="48"/>
        <v>63552.095015106592</v>
      </c>
      <c r="L314" s="5">
        <f t="shared" si="49"/>
        <v>63666.42892899608</v>
      </c>
      <c r="M314" s="5">
        <f t="shared" si="50"/>
        <v>55347.841935571807</v>
      </c>
    </row>
    <row r="315" spans="1:13" x14ac:dyDescent="0.25">
      <c r="A315">
        <f t="shared" si="43"/>
        <v>302</v>
      </c>
      <c r="B315" s="5">
        <f t="shared" si="44"/>
        <v>1039132.2471651022</v>
      </c>
      <c r="C315" s="5">
        <f t="shared" si="45"/>
        <v>1298591.856954562</v>
      </c>
      <c r="D315" s="5">
        <f t="shared" si="46"/>
        <v>1298912.7182189408</v>
      </c>
      <c r="E315" s="5">
        <f t="shared" si="47"/>
        <v>1306943.3464932216</v>
      </c>
      <c r="F315" s="24">
        <f t="shared" si="41"/>
        <v>1731.8870786085035</v>
      </c>
      <c r="G315" s="1">
        <f t="shared" si="42"/>
        <v>541.07994039773416</v>
      </c>
      <c r="H315" s="1">
        <f>18/12+0.5%*D315/12</f>
        <v>542.71363259122529</v>
      </c>
      <c r="I315" s="1">
        <f>(VLOOKUP(E315,'StashAway Pricing'!$A$2:$C$8,3,TRUE)+VLOOKUP(E315,'StashAway Pricing'!$A$2:$C$8,2,TRUE)*(E315-VLOOKUP(E315,'StashAway Pricing'!$A$2:$C$8,1,TRUE)))/12</f>
        <v>378.24055774887029</v>
      </c>
      <c r="J315" s="5">
        <f>F315+J314</f>
        <v>219298.01066116718</v>
      </c>
      <c r="K315" s="5">
        <f t="shared" si="48"/>
        <v>64093.174955504328</v>
      </c>
      <c r="L315" s="5">
        <f t="shared" si="49"/>
        <v>64209.142561587309</v>
      </c>
      <c r="M315" s="5">
        <f t="shared" si="50"/>
        <v>55726.082493320675</v>
      </c>
    </row>
    <row r="316" spans="1:13" x14ac:dyDescent="0.25">
      <c r="A316">
        <f t="shared" si="43"/>
        <v>303</v>
      </c>
      <c r="B316" s="5">
        <f t="shared" si="44"/>
        <v>1044596.0213223191</v>
      </c>
      <c r="C316" s="5">
        <f t="shared" si="45"/>
        <v>1306543.7362989369</v>
      </c>
      <c r="D316" s="5">
        <f t="shared" si="46"/>
        <v>1306864.5681774439</v>
      </c>
      <c r="E316" s="5">
        <f t="shared" si="47"/>
        <v>1315099.8226679387</v>
      </c>
      <c r="F316" s="24">
        <f t="shared" si="41"/>
        <v>1740.9933688705316</v>
      </c>
      <c r="G316" s="1">
        <f t="shared" si="42"/>
        <v>544.39322345789037</v>
      </c>
      <c r="H316" s="1">
        <f>18/12+0.5%*D316/12</f>
        <v>546.02690340726838</v>
      </c>
      <c r="I316" s="1">
        <f>(VLOOKUP(E316,'StashAway Pricing'!$A$2:$C$8,3,TRUE)+VLOOKUP(E316,'StashAway Pricing'!$A$2:$C$8,2,TRUE)*(E316-VLOOKUP(E316,'StashAway Pricing'!$A$2:$C$8,1,TRUE)))/12</f>
        <v>379.59997044465644</v>
      </c>
      <c r="J316" s="5">
        <f>F316+J315</f>
        <v>221039.0040300377</v>
      </c>
      <c r="K316" s="5">
        <f t="shared" si="48"/>
        <v>64637.568178962218</v>
      </c>
      <c r="L316" s="5">
        <f t="shared" si="49"/>
        <v>64755.169464994578</v>
      </c>
      <c r="M316" s="5">
        <f t="shared" si="50"/>
        <v>56105.682463765334</v>
      </c>
    </row>
    <row r="317" spans="1:13" x14ac:dyDescent="0.25">
      <c r="A317">
        <f t="shared" si="43"/>
        <v>304</v>
      </c>
      <c r="B317" s="5">
        <f t="shared" si="44"/>
        <v>1050078.00806006</v>
      </c>
      <c r="C317" s="5">
        <f t="shared" si="45"/>
        <v>1314532.0617569734</v>
      </c>
      <c r="D317" s="5">
        <f t="shared" si="46"/>
        <v>1314852.8641149239</v>
      </c>
      <c r="E317" s="5">
        <f t="shared" si="47"/>
        <v>1323295.7218108336</v>
      </c>
      <c r="F317" s="24">
        <f t="shared" si="41"/>
        <v>1750.1300134334333</v>
      </c>
      <c r="G317" s="1">
        <f t="shared" si="42"/>
        <v>547.72169239873892</v>
      </c>
      <c r="H317" s="1">
        <f>18/12+0.5%*D317/12</f>
        <v>549.35536004788503</v>
      </c>
      <c r="I317" s="1">
        <f>(VLOOKUP(E317,'StashAway Pricing'!$A$2:$C$8,3,TRUE)+VLOOKUP(E317,'StashAway Pricing'!$A$2:$C$8,2,TRUE)*(E317-VLOOKUP(E317,'StashAway Pricing'!$A$2:$C$8,1,TRUE)))/12</f>
        <v>380.96595363513893</v>
      </c>
      <c r="J317" s="5">
        <f>F317+J316</f>
        <v>222789.13404347113</v>
      </c>
      <c r="K317" s="5">
        <f t="shared" si="48"/>
        <v>65185.289871360954</v>
      </c>
      <c r="L317" s="5">
        <f t="shared" si="49"/>
        <v>65304.524825042463</v>
      </c>
      <c r="M317" s="5">
        <f t="shared" si="50"/>
        <v>56486.648417400473</v>
      </c>
    </row>
    <row r="318" spans="1:13" x14ac:dyDescent="0.25">
      <c r="A318">
        <f t="shared" si="43"/>
        <v>305</v>
      </c>
      <c r="B318" s="5">
        <f t="shared" si="44"/>
        <v>1055578.2680869265</v>
      </c>
      <c r="C318" s="5">
        <f t="shared" si="45"/>
        <v>1322557.0003733595</v>
      </c>
      <c r="D318" s="5">
        <f t="shared" si="46"/>
        <v>1322877.7730754504</v>
      </c>
      <c r="E318" s="5">
        <f t="shared" si="47"/>
        <v>1331531.2344662526</v>
      </c>
      <c r="F318" s="24">
        <f t="shared" si="41"/>
        <v>1759.297113478211</v>
      </c>
      <c r="G318" s="1">
        <f t="shared" si="42"/>
        <v>551.06541682223315</v>
      </c>
      <c r="H318" s="1">
        <f>18/12+0.5%*D318/12</f>
        <v>552.69907211477096</v>
      </c>
      <c r="I318" s="1">
        <f>(VLOOKUP(E318,'StashAway Pricing'!$A$2:$C$8,3,TRUE)+VLOOKUP(E318,'StashAway Pricing'!$A$2:$C$8,2,TRUE)*(E318-VLOOKUP(E318,'StashAway Pricing'!$A$2:$C$8,1,TRUE)))/12</f>
        <v>382.33853907770873</v>
      </c>
      <c r="J318" s="5">
        <f>F318+J317</f>
        <v>224548.43115694934</v>
      </c>
      <c r="K318" s="5">
        <f t="shared" si="48"/>
        <v>65736.355288183186</v>
      </c>
      <c r="L318" s="5">
        <f t="shared" si="49"/>
        <v>65857.223897157237</v>
      </c>
      <c r="M318" s="5">
        <f t="shared" si="50"/>
        <v>56868.986956478184</v>
      </c>
    </row>
    <row r="319" spans="1:13" x14ac:dyDescent="0.25">
      <c r="A319">
        <f t="shared" si="43"/>
        <v>306</v>
      </c>
      <c r="B319" s="5">
        <f t="shared" si="44"/>
        <v>1061096.8623138829</v>
      </c>
      <c r="C319" s="5">
        <f t="shared" si="45"/>
        <v>1330618.7199584041</v>
      </c>
      <c r="D319" s="5">
        <f t="shared" si="46"/>
        <v>1330939.4628687128</v>
      </c>
      <c r="E319" s="5">
        <f t="shared" si="47"/>
        <v>1339806.5520995061</v>
      </c>
      <c r="F319" s="24">
        <f t="shared" si="41"/>
        <v>1768.4947705231382</v>
      </c>
      <c r="G319" s="1">
        <f t="shared" si="42"/>
        <v>554.42446664933505</v>
      </c>
      <c r="H319" s="1">
        <f>18/12+0.5%*D319/12</f>
        <v>556.05810952863033</v>
      </c>
      <c r="I319" s="1">
        <f>(VLOOKUP(E319,'StashAway Pricing'!$A$2:$C$8,3,TRUE)+VLOOKUP(E319,'StashAway Pricing'!$A$2:$C$8,2,TRUE)*(E319-VLOOKUP(E319,'StashAway Pricing'!$A$2:$C$8,1,TRUE)))/12</f>
        <v>383.71775868325102</v>
      </c>
      <c r="J319" s="5">
        <f>F319+J318</f>
        <v>226316.92592747248</v>
      </c>
      <c r="K319" s="5">
        <f t="shared" si="48"/>
        <v>66290.779754832518</v>
      </c>
      <c r="L319" s="5">
        <f t="shared" si="49"/>
        <v>66413.282006685869</v>
      </c>
      <c r="M319" s="5">
        <f t="shared" si="50"/>
        <v>57252.704715161432</v>
      </c>
    </row>
    <row r="320" spans="1:13" x14ac:dyDescent="0.25">
      <c r="A320">
        <f t="shared" si="43"/>
        <v>307</v>
      </c>
      <c r="B320" s="5">
        <f t="shared" si="44"/>
        <v>1066633.851854929</v>
      </c>
      <c r="C320" s="5">
        <f t="shared" si="45"/>
        <v>1338717.3890915466</v>
      </c>
      <c r="D320" s="5">
        <f t="shared" si="46"/>
        <v>1339038.1020735276</v>
      </c>
      <c r="E320" s="5">
        <f t="shared" si="47"/>
        <v>1348121.8671013203</v>
      </c>
      <c r="F320" s="24">
        <f t="shared" si="41"/>
        <v>1777.7230864248816</v>
      </c>
      <c r="G320" s="1">
        <f t="shared" si="42"/>
        <v>557.79891212147777</v>
      </c>
      <c r="H320" s="1">
        <f>18/12+0.5%*D320/12</f>
        <v>559.43254253063651</v>
      </c>
      <c r="I320" s="1">
        <f>(VLOOKUP(E320,'StashAway Pricing'!$A$2:$C$8,3,TRUE)+VLOOKUP(E320,'StashAway Pricing'!$A$2:$C$8,2,TRUE)*(E320-VLOOKUP(E320,'StashAway Pricing'!$A$2:$C$8,1,TRUE)))/12</f>
        <v>385.10364451688673</v>
      </c>
      <c r="J320" s="5">
        <f>F320+J319</f>
        <v>228094.64901389735</v>
      </c>
      <c r="K320" s="5">
        <f t="shared" si="48"/>
        <v>66848.578666953996</v>
      </c>
      <c r="L320" s="5">
        <f t="shared" si="49"/>
        <v>66972.7145492165</v>
      </c>
      <c r="M320" s="5">
        <f t="shared" si="50"/>
        <v>57637.808359678318</v>
      </c>
    </row>
    <row r="321" spans="1:13" x14ac:dyDescent="0.25">
      <c r="A321">
        <f t="shared" si="43"/>
        <v>308</v>
      </c>
      <c r="B321" s="5">
        <f t="shared" si="44"/>
        <v>1072189.2980277787</v>
      </c>
      <c r="C321" s="5">
        <f t="shared" si="45"/>
        <v>1346853.1771248828</v>
      </c>
      <c r="D321" s="5">
        <f t="shared" si="46"/>
        <v>1347173.8600413646</v>
      </c>
      <c r="E321" s="5">
        <f t="shared" si="47"/>
        <v>1356477.3727923101</v>
      </c>
      <c r="F321" s="24">
        <f t="shared" si="41"/>
        <v>1786.9821633796312</v>
      </c>
      <c r="G321" s="1">
        <f t="shared" si="42"/>
        <v>561.18882380203456</v>
      </c>
      <c r="H321" s="1">
        <f>18/12+0.5%*D321/12</f>
        <v>562.82244168390196</v>
      </c>
      <c r="I321" s="1">
        <f>(VLOOKUP(E321,'StashAway Pricing'!$A$2:$C$8,3,TRUE)+VLOOKUP(E321,'StashAway Pricing'!$A$2:$C$8,2,TRUE)*(E321-VLOOKUP(E321,'StashAway Pricing'!$A$2:$C$8,1,TRUE)))/12</f>
        <v>386.49622879871839</v>
      </c>
      <c r="J321" s="5">
        <f>F321+J320</f>
        <v>229881.63117727698</v>
      </c>
      <c r="K321" s="5">
        <f t="shared" si="48"/>
        <v>67409.767490756029</v>
      </c>
      <c r="L321" s="5">
        <f t="shared" si="49"/>
        <v>67535.536990900408</v>
      </c>
      <c r="M321" s="5">
        <f t="shared" si="50"/>
        <v>58024.30458847704</v>
      </c>
    </row>
    <row r="322" spans="1:13" x14ac:dyDescent="0.25">
      <c r="A322">
        <f t="shared" si="43"/>
        <v>309</v>
      </c>
      <c r="B322" s="5">
        <f t="shared" si="44"/>
        <v>1077763.2623545378</v>
      </c>
      <c r="C322" s="5">
        <f t="shared" si="45"/>
        <v>1355026.2541867052</v>
      </c>
      <c r="D322" s="5">
        <f t="shared" si="46"/>
        <v>1355346.9068998874</v>
      </c>
      <c r="E322" s="5">
        <f t="shared" si="47"/>
        <v>1364873.2634274727</v>
      </c>
      <c r="F322" s="24">
        <f t="shared" si="41"/>
        <v>1796.2721039242297</v>
      </c>
      <c r="G322" s="1">
        <f t="shared" si="42"/>
        <v>564.59427257779384</v>
      </c>
      <c r="H322" s="1">
        <f>18/12+0.5%*D322/12</f>
        <v>566.22787787495315</v>
      </c>
      <c r="I322" s="1">
        <f>(VLOOKUP(E322,'StashAway Pricing'!$A$2:$C$8,3,TRUE)+VLOOKUP(E322,'StashAway Pricing'!$A$2:$C$8,2,TRUE)*(E322-VLOOKUP(E322,'StashAway Pricing'!$A$2:$C$8,1,TRUE)))/12</f>
        <v>387.8955439045788</v>
      </c>
      <c r="J322" s="5">
        <f>F322+J321</f>
        <v>231677.9032812012</v>
      </c>
      <c r="K322" s="5">
        <f t="shared" si="48"/>
        <v>67974.361763333829</v>
      </c>
      <c r="L322" s="5">
        <f t="shared" si="49"/>
        <v>68101.764868775354</v>
      </c>
      <c r="M322" s="5">
        <f t="shared" si="50"/>
        <v>58412.200132381622</v>
      </c>
    </row>
    <row r="323" spans="1:13" x14ac:dyDescent="0.25">
      <c r="A323">
        <f t="shared" si="43"/>
        <v>310</v>
      </c>
      <c r="B323" s="5">
        <f t="shared" si="44"/>
        <v>1083355.8065623862</v>
      </c>
      <c r="C323" s="5">
        <f t="shared" si="45"/>
        <v>1363236.7911850607</v>
      </c>
      <c r="D323" s="5">
        <f t="shared" si="46"/>
        <v>1363557.4135565117</v>
      </c>
      <c r="E323" s="5">
        <f t="shared" si="47"/>
        <v>1373309.7342007053</v>
      </c>
      <c r="F323" s="24">
        <f t="shared" si="41"/>
        <v>1805.5930109373103</v>
      </c>
      <c r="G323" s="1">
        <f t="shared" si="42"/>
        <v>568.01532966044203</v>
      </c>
      <c r="H323" s="1">
        <f>18/12+0.5%*D323/12</f>
        <v>569.64892231521321</v>
      </c>
      <c r="I323" s="1">
        <f>(VLOOKUP(E323,'StashAway Pricing'!$A$2:$C$8,3,TRUE)+VLOOKUP(E323,'StashAway Pricing'!$A$2:$C$8,2,TRUE)*(E323-VLOOKUP(E323,'StashAway Pricing'!$A$2:$C$8,1,TRUE)))/12</f>
        <v>389.30162236678422</v>
      </c>
      <c r="J323" s="5">
        <f>F323+J322</f>
        <v>233483.4962921385</v>
      </c>
      <c r="K323" s="5">
        <f t="shared" si="48"/>
        <v>68542.377092994269</v>
      </c>
      <c r="L323" s="5">
        <f t="shared" si="49"/>
        <v>68671.41379109057</v>
      </c>
      <c r="M323" s="5">
        <f t="shared" si="50"/>
        <v>58801.501754748409</v>
      </c>
    </row>
    <row r="324" spans="1:13" x14ac:dyDescent="0.25">
      <c r="A324">
        <f t="shared" si="43"/>
        <v>311</v>
      </c>
      <c r="B324" s="5">
        <f t="shared" si="44"/>
        <v>1088966.9925842606</v>
      </c>
      <c r="C324" s="5">
        <f t="shared" si="45"/>
        <v>1371484.9598113254</v>
      </c>
      <c r="D324" s="5">
        <f t="shared" si="46"/>
        <v>1371805.551701979</v>
      </c>
      <c r="E324" s="5">
        <f t="shared" si="47"/>
        <v>1381786.981249342</v>
      </c>
      <c r="F324" s="24">
        <f t="shared" si="41"/>
        <v>1814.9449876404344</v>
      </c>
      <c r="G324" s="1">
        <f t="shared" si="42"/>
        <v>571.45206658805228</v>
      </c>
      <c r="H324" s="1">
        <f>18/12+0.5%*D324/12</f>
        <v>573.0856465424913</v>
      </c>
      <c r="I324" s="1">
        <f>(VLOOKUP(E324,'StashAway Pricing'!$A$2:$C$8,3,TRUE)+VLOOKUP(E324,'StashAway Pricing'!$A$2:$C$8,2,TRUE)*(E324-VLOOKUP(E324,'StashAway Pricing'!$A$2:$C$8,1,TRUE)))/12</f>
        <v>390.7144968748903</v>
      </c>
      <c r="J324" s="5">
        <f>F324+J323</f>
        <v>235298.44127977893</v>
      </c>
      <c r="K324" s="5">
        <f t="shared" si="48"/>
        <v>69113.829159582325</v>
      </c>
      <c r="L324" s="5">
        <f t="shared" si="49"/>
        <v>69244.499437633058</v>
      </c>
      <c r="M324" s="5">
        <f t="shared" si="50"/>
        <v>59192.2162516233</v>
      </c>
    </row>
    <row r="325" spans="1:13" x14ac:dyDescent="0.25">
      <c r="A325">
        <f t="shared" si="43"/>
        <v>312</v>
      </c>
      <c r="B325" s="5">
        <f t="shared" si="44"/>
        <v>1094596.8825595414</v>
      </c>
      <c r="C325" s="5">
        <f t="shared" si="45"/>
        <v>1379770.9325437939</v>
      </c>
      <c r="D325" s="5">
        <f t="shared" si="46"/>
        <v>1380091.4938139464</v>
      </c>
      <c r="E325" s="5">
        <f t="shared" si="47"/>
        <v>1390305.2016587136</v>
      </c>
      <c r="F325" s="24">
        <f t="shared" si="41"/>
        <v>1824.3281375992356</v>
      </c>
      <c r="G325" s="1">
        <f t="shared" si="42"/>
        <v>574.90455522658078</v>
      </c>
      <c r="H325" s="1">
        <f>18/12+0.5%*D325/12</f>
        <v>576.53812242247761</v>
      </c>
      <c r="I325" s="1">
        <f>(VLOOKUP(E325,'StashAway Pricing'!$A$2:$C$8,3,TRUE)+VLOOKUP(E325,'StashAway Pricing'!$A$2:$C$8,2,TRUE)*(E325-VLOOKUP(E325,'StashAway Pricing'!$A$2:$C$8,1,TRUE)))/12</f>
        <v>392.13420027645225</v>
      </c>
      <c r="J325" s="5">
        <f>F325+J324</f>
        <v>237122.76941737815</v>
      </c>
      <c r="K325" s="5">
        <f t="shared" si="48"/>
        <v>69688.733714808899</v>
      </c>
      <c r="L325" s="5">
        <f t="shared" si="49"/>
        <v>69821.037560055542</v>
      </c>
      <c r="M325" s="5">
        <f t="shared" si="50"/>
        <v>59584.350451899751</v>
      </c>
    </row>
    <row r="326" spans="1:13" x14ac:dyDescent="0.25">
      <c r="A326">
        <f t="shared" si="43"/>
        <v>313</v>
      </c>
      <c r="B326" s="5">
        <f t="shared" si="44"/>
        <v>1100245.5388347397</v>
      </c>
      <c r="C326" s="5">
        <f t="shared" si="45"/>
        <v>1388094.882651286</v>
      </c>
      <c r="D326" s="5">
        <f t="shared" si="46"/>
        <v>1388415.4131605935</v>
      </c>
      <c r="E326" s="5">
        <f t="shared" si="47"/>
        <v>1398864.5934667308</v>
      </c>
      <c r="F326" s="24">
        <f t="shared" si="41"/>
        <v>1833.7425647245664</v>
      </c>
      <c r="G326" s="1">
        <f t="shared" si="42"/>
        <v>578.37286777136922</v>
      </c>
      <c r="H326" s="1">
        <f>18/12+0.5%*D326/12</f>
        <v>580.00642215024732</v>
      </c>
      <c r="I326" s="1">
        <f>(VLOOKUP(E326,'StashAway Pricing'!$A$2:$C$8,3,TRUE)+VLOOKUP(E326,'StashAway Pricing'!$A$2:$C$8,2,TRUE)*(E326-VLOOKUP(E326,'StashAway Pricing'!$A$2:$C$8,1,TRUE)))/12</f>
        <v>393.56076557778846</v>
      </c>
      <c r="J326" s="5">
        <f>F326+J325</f>
        <v>238956.5119821027</v>
      </c>
      <c r="K326" s="5">
        <f t="shared" si="48"/>
        <v>70267.106582580265</v>
      </c>
      <c r="L326" s="5">
        <f t="shared" si="49"/>
        <v>70401.043982205796</v>
      </c>
      <c r="M326" s="5">
        <f t="shared" si="50"/>
        <v>59977.911217477536</v>
      </c>
    </row>
    <row r="327" spans="1:13" x14ac:dyDescent="0.25">
      <c r="A327">
        <f t="shared" si="43"/>
        <v>314</v>
      </c>
      <c r="B327" s="5">
        <f t="shared" si="44"/>
        <v>1105913.0239641888</v>
      </c>
      <c r="C327" s="5">
        <f t="shared" si="45"/>
        <v>1396456.9841967709</v>
      </c>
      <c r="D327" s="5">
        <f t="shared" si="46"/>
        <v>1396777.4838042462</v>
      </c>
      <c r="E327" s="5">
        <f t="shared" si="47"/>
        <v>1407465.3556684866</v>
      </c>
      <c r="F327" s="24">
        <f t="shared" si="41"/>
        <v>1843.188373273648</v>
      </c>
      <c r="G327" s="1">
        <f t="shared" si="42"/>
        <v>581.85707674865455</v>
      </c>
      <c r="H327" s="1">
        <f>18/12+0.5%*D327/12</f>
        <v>583.49061825176921</v>
      </c>
      <c r="I327" s="1">
        <f>(VLOOKUP(E327,'StashAway Pricing'!$A$2:$C$8,3,TRUE)+VLOOKUP(E327,'StashAway Pricing'!$A$2:$C$8,2,TRUE)*(E327-VLOOKUP(E327,'StashAway Pricing'!$A$2:$C$8,1,TRUE)))/12</f>
        <v>394.99422594474777</v>
      </c>
      <c r="J327" s="5">
        <f>F327+J326</f>
        <v>240799.70035537635</v>
      </c>
      <c r="K327" s="5">
        <f t="shared" si="48"/>
        <v>70848.963659328918</v>
      </c>
      <c r="L327" s="5">
        <f t="shared" si="49"/>
        <v>70984.534600457569</v>
      </c>
      <c r="M327" s="5">
        <f t="shared" si="50"/>
        <v>60372.905443422285</v>
      </c>
    </row>
    <row r="328" spans="1:13" x14ac:dyDescent="0.25">
      <c r="A328">
        <f t="shared" si="43"/>
        <v>315</v>
      </c>
      <c r="B328" s="5">
        <f t="shared" si="44"/>
        <v>1111599.4007107359</v>
      </c>
      <c r="C328" s="5">
        <f t="shared" si="45"/>
        <v>1404857.4120410059</v>
      </c>
      <c r="D328" s="5">
        <f t="shared" si="46"/>
        <v>1405177.8806050154</v>
      </c>
      <c r="E328" s="5">
        <f t="shared" si="47"/>
        <v>1416107.688220884</v>
      </c>
      <c r="F328" s="24">
        <f t="shared" si="41"/>
        <v>1852.6656678512265</v>
      </c>
      <c r="G328" s="1">
        <f t="shared" si="42"/>
        <v>585.35725501708578</v>
      </c>
      <c r="H328" s="1">
        <f>18/12+0.5%*D328/12</f>
        <v>586.99078358542317</v>
      </c>
      <c r="I328" s="1">
        <f>(VLOOKUP(E328,'StashAway Pricing'!$A$2:$C$8,3,TRUE)+VLOOKUP(E328,'StashAway Pricing'!$A$2:$C$8,2,TRUE)*(E328-VLOOKUP(E328,'StashAway Pricing'!$A$2:$C$8,1,TRUE)))/12</f>
        <v>396.43461470348069</v>
      </c>
      <c r="J328" s="5">
        <f>F328+J327</f>
        <v>242652.36602322757</v>
      </c>
      <c r="K328" s="5">
        <f t="shared" si="48"/>
        <v>71434.320914345997</v>
      </c>
      <c r="L328" s="5">
        <f t="shared" si="49"/>
        <v>71571.525384042994</v>
      </c>
      <c r="M328" s="5">
        <f t="shared" si="50"/>
        <v>60769.340058125767</v>
      </c>
    </row>
    <row r="329" spans="1:13" x14ac:dyDescent="0.25">
      <c r="A329">
        <f t="shared" si="43"/>
        <v>316</v>
      </c>
      <c r="B329" s="5">
        <f t="shared" si="44"/>
        <v>1117304.7320464384</v>
      </c>
      <c r="C329" s="5">
        <f t="shared" si="45"/>
        <v>1413296.3418461937</v>
      </c>
      <c r="D329" s="5">
        <f t="shared" si="46"/>
        <v>1413616.7792244549</v>
      </c>
      <c r="E329" s="5">
        <f t="shared" si="47"/>
        <v>1424791.7920472848</v>
      </c>
      <c r="F329" s="24">
        <f t="shared" si="41"/>
        <v>1862.1745534107306</v>
      </c>
      <c r="G329" s="1">
        <f t="shared" si="42"/>
        <v>588.87347576924742</v>
      </c>
      <c r="H329" s="1">
        <f>18/12+0.5%*D329/12</f>
        <v>590.50699134352283</v>
      </c>
      <c r="I329" s="1">
        <f>(VLOOKUP(E329,'StashAway Pricing'!$A$2:$C$8,3,TRUE)+VLOOKUP(E329,'StashAway Pricing'!$A$2:$C$8,2,TRUE)*(E329-VLOOKUP(E329,'StashAway Pricing'!$A$2:$C$8,1,TRUE)))/12</f>
        <v>397.88196534121408</v>
      </c>
      <c r="J329" s="5">
        <f>F329+J328</f>
        <v>244514.5405766383</v>
      </c>
      <c r="K329" s="5">
        <f t="shared" si="48"/>
        <v>72023.194390115241</v>
      </c>
      <c r="L329" s="5">
        <f t="shared" si="49"/>
        <v>72162.032375386523</v>
      </c>
      <c r="M329" s="5">
        <f t="shared" si="50"/>
        <v>61167.22202346698</v>
      </c>
    </row>
    <row r="330" spans="1:13" x14ac:dyDescent="0.25">
      <c r="A330">
        <f t="shared" si="43"/>
        <v>317</v>
      </c>
      <c r="B330" s="5">
        <f t="shared" si="44"/>
        <v>1123029.0811532598</v>
      </c>
      <c r="C330" s="5">
        <f t="shared" si="45"/>
        <v>1421773.9500796553</v>
      </c>
      <c r="D330" s="5">
        <f t="shared" si="46"/>
        <v>1422094.3561292335</v>
      </c>
      <c r="E330" s="5">
        <f t="shared" si="47"/>
        <v>1433517.8690421798</v>
      </c>
      <c r="F330" s="24">
        <f t="shared" si="41"/>
        <v>1871.7151352554331</v>
      </c>
      <c r="G330" s="1">
        <f t="shared" si="42"/>
        <v>592.40581253318976</v>
      </c>
      <c r="H330" s="1">
        <f>18/12+0.5%*D330/12</f>
        <v>594.0393150538473</v>
      </c>
      <c r="I330" s="1">
        <f>(VLOOKUP(E330,'StashAway Pricing'!$A$2:$C$8,3,TRUE)+VLOOKUP(E330,'StashAway Pricing'!$A$2:$C$8,2,TRUE)*(E330-VLOOKUP(E330,'StashAway Pricing'!$A$2:$C$8,1,TRUE)))/12</f>
        <v>399.33631150702996</v>
      </c>
      <c r="J330" s="5">
        <f>F330+J329</f>
        <v>246386.25571189373</v>
      </c>
      <c r="K330" s="5">
        <f t="shared" si="48"/>
        <v>72615.600202648435</v>
      </c>
      <c r="L330" s="5">
        <f t="shared" si="49"/>
        <v>72756.071690440367</v>
      </c>
      <c r="M330" s="5">
        <f t="shared" si="50"/>
        <v>61566.558334974012</v>
      </c>
    </row>
    <row r="331" spans="1:13" x14ac:dyDescent="0.25">
      <c r="A331">
        <f t="shared" si="43"/>
        <v>318</v>
      </c>
      <c r="B331" s="5">
        <f t="shared" si="44"/>
        <v>1128772.5114237706</v>
      </c>
      <c r="C331" s="5">
        <f t="shared" si="45"/>
        <v>1430290.4140175204</v>
      </c>
      <c r="D331" s="5">
        <f t="shared" si="46"/>
        <v>1430610.7885948257</v>
      </c>
      <c r="E331" s="5">
        <f t="shared" si="47"/>
        <v>1442286.1220758834</v>
      </c>
      <c r="F331" s="24">
        <f t="shared" si="41"/>
        <v>1881.2875190396178</v>
      </c>
      <c r="G331" s="1">
        <f t="shared" si="42"/>
        <v>595.95433917396679</v>
      </c>
      <c r="H331" s="1">
        <f>18/12+0.5%*D331/12</f>
        <v>597.5878285811774</v>
      </c>
      <c r="I331" s="1">
        <f>(VLOOKUP(E331,'StashAway Pricing'!$A$2:$C$8,3,TRUE)+VLOOKUP(E331,'StashAway Pricing'!$A$2:$C$8,2,TRUE)*(E331-VLOOKUP(E331,'StashAway Pricing'!$A$2:$C$8,1,TRUE)))/12</f>
        <v>400.7976870126472</v>
      </c>
      <c r="J331" s="5">
        <f>F331+J330</f>
        <v>248267.54323093334</v>
      </c>
      <c r="K331" s="5">
        <f t="shared" si="48"/>
        <v>73211.554541822406</v>
      </c>
      <c r="L331" s="5">
        <f t="shared" si="49"/>
        <v>73353.659519021545</v>
      </c>
      <c r="M331" s="5">
        <f t="shared" si="50"/>
        <v>61967.356021986656</v>
      </c>
    </row>
    <row r="332" spans="1:13" x14ac:dyDescent="0.25">
      <c r="A332">
        <f t="shared" si="43"/>
        <v>319</v>
      </c>
      <c r="B332" s="5">
        <f t="shared" si="44"/>
        <v>1134535.0864618497</v>
      </c>
      <c r="C332" s="5">
        <f t="shared" si="45"/>
        <v>1438845.911748434</v>
      </c>
      <c r="D332" s="5">
        <f t="shared" si="46"/>
        <v>1439166.2547092184</v>
      </c>
      <c r="E332" s="5">
        <f t="shared" si="47"/>
        <v>1451096.7549992499</v>
      </c>
      <c r="F332" s="24">
        <f t="shared" si="41"/>
        <v>1890.8918107697498</v>
      </c>
      <c r="G332" s="1">
        <f t="shared" si="42"/>
        <v>599.51912989518075</v>
      </c>
      <c r="H332" s="1">
        <f>18/12+0.5%*D332/12</f>
        <v>601.15260612884106</v>
      </c>
      <c r="I332" s="1">
        <f>(VLOOKUP(E332,'StashAway Pricing'!$A$2:$C$8,3,TRUE)+VLOOKUP(E332,'StashAway Pricing'!$A$2:$C$8,2,TRUE)*(E332-VLOOKUP(E332,'StashAway Pricing'!$A$2:$C$8,1,TRUE)))/12</f>
        <v>402.26612583320838</v>
      </c>
      <c r="J332" s="5">
        <f>F332+J331</f>
        <v>250158.43504170308</v>
      </c>
      <c r="K332" s="5">
        <f t="shared" si="48"/>
        <v>73811.07367171759</v>
      </c>
      <c r="L332" s="5">
        <f t="shared" si="49"/>
        <v>73954.812125150391</v>
      </c>
      <c r="M332" s="5">
        <f t="shared" si="50"/>
        <v>62369.622147819864</v>
      </c>
    </row>
    <row r="333" spans="1:13" x14ac:dyDescent="0.25">
      <c r="A333">
        <f t="shared" si="43"/>
        <v>320</v>
      </c>
      <c r="B333" s="5">
        <f t="shared" si="44"/>
        <v>1140316.8700833891</v>
      </c>
      <c r="C333" s="5">
        <f t="shared" si="45"/>
        <v>1447440.6221772807</v>
      </c>
      <c r="D333" s="5">
        <f t="shared" si="46"/>
        <v>1447760.9333766354</v>
      </c>
      <c r="E333" s="5">
        <f t="shared" si="47"/>
        <v>1459949.9726484129</v>
      </c>
      <c r="F333" s="24">
        <f t="shared" si="41"/>
        <v>1900.5281168056483</v>
      </c>
      <c r="G333" s="1">
        <f t="shared" si="42"/>
        <v>603.10025924053366</v>
      </c>
      <c r="H333" s="1">
        <f>18/12+0.5%*D333/12</f>
        <v>604.7337222402648</v>
      </c>
      <c r="I333" s="1">
        <f>(VLOOKUP(E333,'StashAway Pricing'!$A$2:$C$8,3,TRUE)+VLOOKUP(E333,'StashAway Pricing'!$A$2:$C$8,2,TRUE)*(E333-VLOOKUP(E333,'StashAway Pricing'!$A$2:$C$8,1,TRUE)))/12</f>
        <v>403.74166210806879</v>
      </c>
      <c r="J333" s="5">
        <f>F333+J332</f>
        <v>252058.96315850873</v>
      </c>
      <c r="K333" s="5">
        <f t="shared" si="48"/>
        <v>74414.173930958117</v>
      </c>
      <c r="L333" s="5">
        <f t="shared" si="49"/>
        <v>74559.545847390662</v>
      </c>
      <c r="M333" s="5">
        <f t="shared" si="50"/>
        <v>62773.363809927934</v>
      </c>
    </row>
    <row r="334" spans="1:13" x14ac:dyDescent="0.25">
      <c r="A334">
        <f t="shared" si="43"/>
        <v>321</v>
      </c>
      <c r="B334" s="5">
        <f t="shared" si="44"/>
        <v>1146117.9263170003</v>
      </c>
      <c r="C334" s="5">
        <f t="shared" si="45"/>
        <v>1456074.7250289265</v>
      </c>
      <c r="D334" s="5">
        <f t="shared" si="46"/>
        <v>1456395.0043212783</v>
      </c>
      <c r="E334" s="5">
        <f t="shared" si="47"/>
        <v>1468845.9808495466</v>
      </c>
      <c r="F334" s="24">
        <f t="shared" si="41"/>
        <v>1910.1965438616671</v>
      </c>
      <c r="G334" s="1">
        <f t="shared" si="42"/>
        <v>606.69780209538601</v>
      </c>
      <c r="H334" s="1">
        <f>18/12+0.5%*D334/12</f>
        <v>608.33125180053264</v>
      </c>
      <c r="I334" s="1">
        <f>(VLOOKUP(E334,'StashAway Pricing'!$A$2:$C$8,3,TRUE)+VLOOKUP(E334,'StashAway Pricing'!$A$2:$C$8,2,TRUE)*(E334-VLOOKUP(E334,'StashAway Pricing'!$A$2:$C$8,1,TRUE)))/12</f>
        <v>405.22433014159111</v>
      </c>
      <c r="J334" s="5">
        <f>F334+J333</f>
        <v>253969.15970237041</v>
      </c>
      <c r="K334" s="5">
        <f t="shared" si="48"/>
        <v>75020.8717330535</v>
      </c>
      <c r="L334" s="5">
        <f t="shared" si="49"/>
        <v>75167.877099191188</v>
      </c>
      <c r="M334" s="5">
        <f t="shared" si="50"/>
        <v>63178.588140069529</v>
      </c>
    </row>
    <row r="335" spans="1:13" x14ac:dyDescent="0.25">
      <c r="A335">
        <f t="shared" si="43"/>
        <v>322</v>
      </c>
      <c r="B335" s="5">
        <f t="shared" si="44"/>
        <v>1151938.3194047236</v>
      </c>
      <c r="C335" s="5">
        <f t="shared" si="45"/>
        <v>1464748.4008519754</v>
      </c>
      <c r="D335" s="5">
        <f t="shared" si="46"/>
        <v>1465068.6480910841</v>
      </c>
      <c r="E335" s="5">
        <f t="shared" si="47"/>
        <v>1477784.9864236526</v>
      </c>
      <c r="F335" s="24">
        <f t="shared" ref="F335:F373" si="51">B335*2%/12</f>
        <v>1919.8971990078726</v>
      </c>
      <c r="G335" s="1">
        <f t="shared" ref="G335:G373" si="52">IF(C335&lt;10000,C335*1%/12,IF(C335&lt;100000,C335*0.7%/12,C335*0.5%/12))</f>
        <v>610.31183368832308</v>
      </c>
      <c r="H335" s="1">
        <f>18/12+0.5%*D335/12</f>
        <v>611.94527003795167</v>
      </c>
      <c r="I335" s="1">
        <f>(VLOOKUP(E335,'StashAway Pricing'!$A$2:$C$8,3,TRUE)+VLOOKUP(E335,'StashAway Pricing'!$A$2:$C$8,2,TRUE)*(E335-VLOOKUP(E335,'StashAway Pricing'!$A$2:$C$8,1,TRUE)))/12</f>
        <v>406.71416440394211</v>
      </c>
      <c r="J335" s="5">
        <f>F335+J334</f>
        <v>255889.0569013783</v>
      </c>
      <c r="K335" s="5">
        <f t="shared" si="48"/>
        <v>75631.18356674182</v>
      </c>
      <c r="L335" s="5">
        <f t="shared" si="49"/>
        <v>75779.822369229136</v>
      </c>
      <c r="M335" s="5">
        <f t="shared" si="50"/>
        <v>63585.302304473473</v>
      </c>
    </row>
    <row r="336" spans="1:13" x14ac:dyDescent="0.25">
      <c r="A336">
        <f t="shared" ref="A336:A399" si="53">A335+1</f>
        <v>323</v>
      </c>
      <c r="B336" s="5">
        <f t="shared" ref="B336:B373" si="54">B335*(1+$B$1/12)+$B$2-F335</f>
        <v>1157778.1138027392</v>
      </c>
      <c r="C336" s="5">
        <f t="shared" ref="C336:C373" si="55">C335*(1+$B$1/12)+$B$2-G335</f>
        <v>1473461.8310225469</v>
      </c>
      <c r="D336" s="5">
        <f t="shared" ref="D336:D373" si="56">D335*(1+$B$1/12)+$B$2-H335</f>
        <v>1473782.0460615014</v>
      </c>
      <c r="E336" s="5">
        <f t="shared" ref="E336:E373" si="57">E335*(1+$B$1/12)+$B$2-I335</f>
        <v>1486767.1971913667</v>
      </c>
      <c r="F336" s="24">
        <f t="shared" si="51"/>
        <v>1929.6301896712321</v>
      </c>
      <c r="G336" s="1">
        <f t="shared" si="52"/>
        <v>613.94242959272788</v>
      </c>
      <c r="H336" s="1">
        <f>18/12+0.5%*D336/12</f>
        <v>615.57585252562558</v>
      </c>
      <c r="I336" s="1">
        <f>(VLOOKUP(E336,'StashAway Pricing'!$A$2:$C$8,3,TRUE)+VLOOKUP(E336,'StashAway Pricing'!$A$2:$C$8,2,TRUE)*(E336-VLOOKUP(E336,'StashAway Pricing'!$A$2:$C$8,1,TRUE)))/12</f>
        <v>408.21119953189447</v>
      </c>
      <c r="J336" s="5">
        <f>F336+J335</f>
        <v>257818.68709104953</v>
      </c>
      <c r="K336" s="5">
        <f t="shared" ref="K336:K373" si="58">G336+K335</f>
        <v>76245.125996334551</v>
      </c>
      <c r="L336" s="5">
        <f t="shared" ref="L336:L373" si="59">H336+L335</f>
        <v>76395.39822175476</v>
      </c>
      <c r="M336" s="5">
        <f t="shared" ref="M336:M373" si="60">I336+M335</f>
        <v>63993.513504005365</v>
      </c>
    </row>
    <row r="337" spans="1:13" x14ac:dyDescent="0.25">
      <c r="A337">
        <f t="shared" si="53"/>
        <v>324</v>
      </c>
      <c r="B337" s="5">
        <f t="shared" si="54"/>
        <v>1163637.3741820815</v>
      </c>
      <c r="C337" s="5">
        <f t="shared" si="55"/>
        <v>1482215.1977480666</v>
      </c>
      <c r="D337" s="5">
        <f t="shared" si="56"/>
        <v>1482535.3804392831</v>
      </c>
      <c r="E337" s="5">
        <f t="shared" si="57"/>
        <v>1495792.8219777916</v>
      </c>
      <c r="F337" s="24">
        <f t="shared" si="51"/>
        <v>1939.3956236368028</v>
      </c>
      <c r="G337" s="1">
        <f t="shared" si="52"/>
        <v>617.58966572836107</v>
      </c>
      <c r="H337" s="1">
        <f>18/12+0.5%*D337/12</f>
        <v>619.22307518303467</v>
      </c>
      <c r="I337" s="1">
        <f>(VLOOKUP(E337,'StashAway Pricing'!$A$2:$C$8,3,TRUE)+VLOOKUP(E337,'StashAway Pricing'!$A$2:$C$8,2,TRUE)*(E337-VLOOKUP(E337,'StashAway Pricing'!$A$2:$C$8,1,TRUE)))/12</f>
        <v>409.7154703296319</v>
      </c>
      <c r="J337" s="5">
        <f>F337+J336</f>
        <v>259758.08271468634</v>
      </c>
      <c r="K337" s="5">
        <f t="shared" si="58"/>
        <v>76862.71566206291</v>
      </c>
      <c r="L337" s="5">
        <f t="shared" si="59"/>
        <v>77014.621296937796</v>
      </c>
      <c r="M337" s="5">
        <f t="shared" si="60"/>
        <v>64403.228974334997</v>
      </c>
    </row>
    <row r="338" spans="1:13" x14ac:dyDescent="0.25">
      <c r="A338">
        <f t="shared" si="53"/>
        <v>325</v>
      </c>
      <c r="B338" s="5">
        <f t="shared" si="54"/>
        <v>1169516.1654293549</v>
      </c>
      <c r="C338" s="5">
        <f t="shared" si="55"/>
        <v>1491008.6840710784</v>
      </c>
      <c r="D338" s="5">
        <f t="shared" si="56"/>
        <v>1491328.8342662964</v>
      </c>
      <c r="E338" s="5">
        <f t="shared" si="57"/>
        <v>1504862.0706173507</v>
      </c>
      <c r="F338" s="24">
        <f t="shared" si="51"/>
        <v>1949.1936090489251</v>
      </c>
      <c r="G338" s="1">
        <f t="shared" si="52"/>
        <v>621.2536183629494</v>
      </c>
      <c r="H338" s="1">
        <f>18/12+0.5%*D338/12</f>
        <v>622.88701427762351</v>
      </c>
      <c r="I338" s="1">
        <f>(VLOOKUP(E338,'StashAway Pricing'!$A$2:$C$8,3,TRUE)+VLOOKUP(E338,'StashAway Pricing'!$A$2:$C$8,2,TRUE)*(E338-VLOOKUP(E338,'StashAway Pricing'!$A$2:$C$8,1,TRUE)))/12</f>
        <v>411.22701176955843</v>
      </c>
      <c r="J338" s="5">
        <f>F338+J337</f>
        <v>261707.27632373528</v>
      </c>
      <c r="K338" s="5">
        <f t="shared" si="58"/>
        <v>77483.969280425867</v>
      </c>
      <c r="L338" s="5">
        <f t="shared" si="59"/>
        <v>77637.508311215424</v>
      </c>
      <c r="M338" s="5">
        <f t="shared" si="60"/>
        <v>64814.455986104556</v>
      </c>
    </row>
    <row r="339" spans="1:13" x14ac:dyDescent="0.25">
      <c r="A339">
        <f t="shared" si="53"/>
        <v>326</v>
      </c>
      <c r="B339" s="5">
        <f t="shared" si="54"/>
        <v>1175414.5526474526</v>
      </c>
      <c r="C339" s="5">
        <f t="shared" si="55"/>
        <v>1499842.4738730707</v>
      </c>
      <c r="D339" s="5">
        <f t="shared" si="56"/>
        <v>1500162.5914233502</v>
      </c>
      <c r="E339" s="5">
        <f t="shared" si="57"/>
        <v>1513975.1539586678</v>
      </c>
      <c r="F339" s="24">
        <f t="shared" si="51"/>
        <v>1959.024254412421</v>
      </c>
      <c r="G339" s="1">
        <f t="shared" si="52"/>
        <v>624.93436411377945</v>
      </c>
      <c r="H339" s="1">
        <f>18/12+0.5%*D339/12</f>
        <v>626.56774642639596</v>
      </c>
      <c r="I339" s="1">
        <f>(VLOOKUP(E339,'StashAway Pricing'!$A$2:$C$8,3,TRUE)+VLOOKUP(E339,'StashAway Pricing'!$A$2:$C$8,2,TRUE)*(E339-VLOOKUP(E339,'StashAway Pricing'!$A$2:$C$8,1,TRUE)))/12</f>
        <v>412.74585899311131</v>
      </c>
      <c r="J339" s="5">
        <f>F339+J338</f>
        <v>263666.3005781477</v>
      </c>
      <c r="K339" s="5">
        <f t="shared" si="58"/>
        <v>78108.903644539649</v>
      </c>
      <c r="L339" s="5">
        <f t="shared" si="59"/>
        <v>78264.076057641825</v>
      </c>
      <c r="M339" s="5">
        <f t="shared" si="60"/>
        <v>65227.201845097668</v>
      </c>
    </row>
    <row r="340" spans="1:13" x14ac:dyDescent="0.25">
      <c r="A340">
        <f t="shared" si="53"/>
        <v>327</v>
      </c>
      <c r="B340" s="5">
        <f t="shared" si="54"/>
        <v>1181332.6011562773</v>
      </c>
      <c r="C340" s="5">
        <f t="shared" si="55"/>
        <v>1508716.7518783221</v>
      </c>
      <c r="D340" s="5">
        <f t="shared" si="56"/>
        <v>1509036.8366340403</v>
      </c>
      <c r="E340" s="5">
        <f t="shared" si="57"/>
        <v>1523132.2838694679</v>
      </c>
      <c r="F340" s="24">
        <f t="shared" si="51"/>
        <v>1968.8876685937958</v>
      </c>
      <c r="G340" s="1">
        <f t="shared" si="52"/>
        <v>628.6319799493009</v>
      </c>
      <c r="H340" s="1">
        <f>18/12+0.5%*D340/12</f>
        <v>630.26534859751689</v>
      </c>
      <c r="I340" s="1">
        <f>(VLOOKUP(E340,'StashAway Pricing'!$A$2:$C$8,3,TRUE)+VLOOKUP(E340,'StashAway Pricing'!$A$2:$C$8,2,TRUE)*(E340-VLOOKUP(E340,'StashAway Pricing'!$A$2:$C$8,1,TRUE)))/12</f>
        <v>414.27204731157798</v>
      </c>
      <c r="J340" s="5">
        <f>F340+J339</f>
        <v>265635.18824674148</v>
      </c>
      <c r="K340" s="5">
        <f t="shared" si="58"/>
        <v>78737.535624488955</v>
      </c>
      <c r="L340" s="5">
        <f t="shared" si="59"/>
        <v>78894.341406239342</v>
      </c>
      <c r="M340" s="5">
        <f t="shared" si="60"/>
        <v>65641.473892409253</v>
      </c>
    </row>
    <row r="341" spans="1:13" x14ac:dyDescent="0.25">
      <c r="A341">
        <f t="shared" si="53"/>
        <v>328</v>
      </c>
      <c r="B341" s="5">
        <f t="shared" si="54"/>
        <v>1187270.3764934649</v>
      </c>
      <c r="C341" s="5">
        <f t="shared" si="55"/>
        <v>1517631.7036577642</v>
      </c>
      <c r="D341" s="5">
        <f t="shared" si="56"/>
        <v>1517951.755468613</v>
      </c>
      <c r="E341" s="5">
        <f t="shared" si="57"/>
        <v>1532333.6732415035</v>
      </c>
      <c r="F341" s="24">
        <f t="shared" si="51"/>
        <v>1978.7839608224415</v>
      </c>
      <c r="G341" s="1">
        <f t="shared" si="52"/>
        <v>632.34654319073513</v>
      </c>
      <c r="H341" s="1">
        <f>18/12+0.5%*D341/12</f>
        <v>633.97989811192213</v>
      </c>
      <c r="I341" s="1">
        <f>(VLOOKUP(E341,'StashAway Pricing'!$A$2:$C$8,3,TRUE)+VLOOKUP(E341,'StashAway Pricing'!$A$2:$C$8,2,TRUE)*(E341-VLOOKUP(E341,'StashAway Pricing'!$A$2:$C$8,1,TRUE)))/12</f>
        <v>415.80561220691726</v>
      </c>
      <c r="J341" s="5">
        <f>F341+J340</f>
        <v>267613.97220756393</v>
      </c>
      <c r="K341" s="5">
        <f t="shared" si="58"/>
        <v>79369.882167679694</v>
      </c>
      <c r="L341" s="5">
        <f t="shared" si="59"/>
        <v>79528.321304351266</v>
      </c>
      <c r="M341" s="5">
        <f t="shared" si="60"/>
        <v>66057.279504616163</v>
      </c>
    </row>
    <row r="342" spans="1:13" x14ac:dyDescent="0.25">
      <c r="A342">
        <f t="shared" si="53"/>
        <v>329</v>
      </c>
      <c r="B342" s="5">
        <f t="shared" si="54"/>
        <v>1193227.9444151097</v>
      </c>
      <c r="C342" s="5">
        <f t="shared" si="55"/>
        <v>1526587.5156328622</v>
      </c>
      <c r="D342" s="5">
        <f t="shared" si="56"/>
        <v>1526907.5343478441</v>
      </c>
      <c r="E342" s="5">
        <f t="shared" si="57"/>
        <v>1541579.5359955039</v>
      </c>
      <c r="F342" s="24">
        <f t="shared" si="51"/>
        <v>1988.7132406918497</v>
      </c>
      <c r="G342" s="1">
        <f t="shared" si="52"/>
        <v>636.0781315136926</v>
      </c>
      <c r="H342" s="1">
        <f>18/12+0.5%*D342/12</f>
        <v>637.71147264493504</v>
      </c>
      <c r="I342" s="1">
        <f>(VLOOKUP(E342,'StashAway Pricing'!$A$2:$C$8,3,TRUE)+VLOOKUP(E342,'StashAway Pricing'!$A$2:$C$8,2,TRUE)*(E342-VLOOKUP(E342,'StashAway Pricing'!$A$2:$C$8,1,TRUE)))/12</f>
        <v>417.34658933258396</v>
      </c>
      <c r="J342" s="5">
        <f>F342+J341</f>
        <v>269602.6854482558</v>
      </c>
      <c r="K342" s="5">
        <f t="shared" si="58"/>
        <v>80005.960299193393</v>
      </c>
      <c r="L342" s="5">
        <f t="shared" si="59"/>
        <v>80166.032776996202</v>
      </c>
      <c r="M342" s="5">
        <f t="shared" si="60"/>
        <v>66474.62609394874</v>
      </c>
    </row>
    <row r="343" spans="1:13" x14ac:dyDescent="0.25">
      <c r="A343">
        <f t="shared" si="53"/>
        <v>330</v>
      </c>
      <c r="B343" s="5">
        <f t="shared" si="54"/>
        <v>1199205.3708964931</v>
      </c>
      <c r="C343" s="5">
        <f t="shared" si="55"/>
        <v>1535584.3750795126</v>
      </c>
      <c r="D343" s="5">
        <f t="shared" si="56"/>
        <v>1535904.3605469381</v>
      </c>
      <c r="E343" s="5">
        <f t="shared" si="57"/>
        <v>1550870.0870861486</v>
      </c>
      <c r="F343" s="24">
        <f t="shared" si="51"/>
        <v>1998.6756181608218</v>
      </c>
      <c r="G343" s="1">
        <f t="shared" si="52"/>
        <v>639.82682294979691</v>
      </c>
      <c r="H343" s="1">
        <f>18/12+0.5%*D343/12</f>
        <v>641.46015022789095</v>
      </c>
      <c r="I343" s="1">
        <f>(VLOOKUP(E343,'StashAway Pricing'!$A$2:$C$8,3,TRUE)+VLOOKUP(E343,'StashAway Pricing'!$A$2:$C$8,2,TRUE)*(E343-VLOOKUP(E343,'StashAway Pricing'!$A$2:$C$8,1,TRUE)))/12</f>
        <v>418.89501451435808</v>
      </c>
      <c r="J343" s="5">
        <f>F343+J342</f>
        <v>271601.3610664166</v>
      </c>
      <c r="K343" s="5">
        <f t="shared" si="58"/>
        <v>80645.787122143185</v>
      </c>
      <c r="L343" s="5">
        <f t="shared" si="59"/>
        <v>80807.492927224099</v>
      </c>
      <c r="M343" s="5">
        <f t="shared" si="60"/>
        <v>66893.521108463101</v>
      </c>
    </row>
    <row r="344" spans="1:13" x14ac:dyDescent="0.25">
      <c r="A344">
        <f t="shared" si="53"/>
        <v>331</v>
      </c>
      <c r="B344" s="5">
        <f t="shared" si="54"/>
        <v>1205202.7221328146</v>
      </c>
      <c r="C344" s="5">
        <f t="shared" si="55"/>
        <v>1544622.4701319602</v>
      </c>
      <c r="D344" s="5">
        <f t="shared" si="56"/>
        <v>1544942.4221994448</v>
      </c>
      <c r="E344" s="5">
        <f t="shared" si="57"/>
        <v>1560205.5425070648</v>
      </c>
      <c r="F344" s="24">
        <f t="shared" si="51"/>
        <v>2008.6712035546909</v>
      </c>
      <c r="G344" s="1">
        <f t="shared" si="52"/>
        <v>643.59269588831683</v>
      </c>
      <c r="H344" s="1">
        <f>18/12+0.5%*D344/12</f>
        <v>645.22600924976871</v>
      </c>
      <c r="I344" s="1">
        <f>(VLOOKUP(E344,'StashAway Pricing'!$A$2:$C$8,3,TRUE)+VLOOKUP(E344,'StashAway Pricing'!$A$2:$C$8,2,TRUE)*(E344-VLOOKUP(E344,'StashAway Pricing'!$A$2:$C$8,1,TRUE)))/12</f>
        <v>420.45092375117747</v>
      </c>
      <c r="J344" s="5">
        <f>F344+J343</f>
        <v>273610.03226997127</v>
      </c>
      <c r="K344" s="5">
        <f t="shared" si="58"/>
        <v>81289.379818031506</v>
      </c>
      <c r="L344" s="5">
        <f t="shared" si="59"/>
        <v>81452.718936473873</v>
      </c>
      <c r="M344" s="5">
        <f t="shared" si="60"/>
        <v>67313.972032214282</v>
      </c>
    </row>
    <row r="345" spans="1:13" x14ac:dyDescent="0.25">
      <c r="A345">
        <f t="shared" si="53"/>
        <v>332</v>
      </c>
      <c r="B345" s="5">
        <f t="shared" si="54"/>
        <v>1211220.064539924</v>
      </c>
      <c r="C345" s="5">
        <f t="shared" si="55"/>
        <v>1553701.9897867315</v>
      </c>
      <c r="D345" s="5">
        <f t="shared" si="56"/>
        <v>1554021.9083011921</v>
      </c>
      <c r="E345" s="5">
        <f t="shared" si="57"/>
        <v>1569586.1192958488</v>
      </c>
      <c r="F345" s="24">
        <f t="shared" si="51"/>
        <v>2018.7001075665401</v>
      </c>
      <c r="G345" s="1">
        <f t="shared" si="52"/>
        <v>647.37582907780484</v>
      </c>
      <c r="H345" s="1">
        <f>18/12+0.5%*D345/12</f>
        <v>649.00912845883011</v>
      </c>
      <c r="I345" s="1">
        <f>(VLOOKUP(E345,'StashAway Pricing'!$A$2:$C$8,3,TRUE)+VLOOKUP(E345,'StashAway Pricing'!$A$2:$C$8,2,TRUE)*(E345-VLOOKUP(E345,'StashAway Pricing'!$A$2:$C$8,1,TRUE)))/12</f>
        <v>422.01435321597478</v>
      </c>
      <c r="J345" s="5">
        <f>F345+J344</f>
        <v>275628.73237753782</v>
      </c>
      <c r="K345" s="5">
        <f t="shared" si="58"/>
        <v>81936.755647109312</v>
      </c>
      <c r="L345" s="5">
        <f t="shared" si="59"/>
        <v>82101.7280649327</v>
      </c>
      <c r="M345" s="5">
        <f t="shared" si="60"/>
        <v>67735.986385430253</v>
      </c>
    </row>
    <row r="346" spans="1:13" x14ac:dyDescent="0.25">
      <c r="A346">
        <f t="shared" si="53"/>
        <v>333</v>
      </c>
      <c r="B346" s="5">
        <f t="shared" si="54"/>
        <v>1217257.4647550569</v>
      </c>
      <c r="C346" s="5">
        <f t="shared" si="55"/>
        <v>1562823.1239065873</v>
      </c>
      <c r="D346" s="5">
        <f t="shared" si="56"/>
        <v>1563143.0087142391</v>
      </c>
      <c r="E346" s="5">
        <f t="shared" si="57"/>
        <v>1579012.0355391118</v>
      </c>
      <c r="F346" s="24">
        <f t="shared" si="51"/>
        <v>2028.7624412584282</v>
      </c>
      <c r="G346" s="1">
        <f t="shared" si="52"/>
        <v>651.17630162774469</v>
      </c>
      <c r="H346" s="1">
        <f>18/12+0.5%*D346/12</f>
        <v>652.80958696426626</v>
      </c>
      <c r="I346" s="1">
        <f>(VLOOKUP(E346,'StashAway Pricing'!$A$2:$C$8,3,TRUE)+VLOOKUP(E346,'StashAway Pricing'!$A$2:$C$8,2,TRUE)*(E346-VLOOKUP(E346,'StashAway Pricing'!$A$2:$C$8,1,TRUE)))/12</f>
        <v>423.58533925651864</v>
      </c>
      <c r="J346" s="5">
        <f>F346+J345</f>
        <v>277657.49481879623</v>
      </c>
      <c r="K346" s="5">
        <f t="shared" si="58"/>
        <v>82587.931948737052</v>
      </c>
      <c r="L346" s="5">
        <f t="shared" si="59"/>
        <v>82754.537651896972</v>
      </c>
      <c r="M346" s="5">
        <f t="shared" si="60"/>
        <v>68159.571724686772</v>
      </c>
    </row>
    <row r="347" spans="1:13" x14ac:dyDescent="0.25">
      <c r="A347">
        <f t="shared" si="53"/>
        <v>334</v>
      </c>
      <c r="B347" s="5">
        <f t="shared" si="54"/>
        <v>1223314.9896375737</v>
      </c>
      <c r="C347" s="5">
        <f t="shared" si="55"/>
        <v>1571986.0632244924</v>
      </c>
      <c r="D347" s="5">
        <f t="shared" si="56"/>
        <v>1572305.9141708459</v>
      </c>
      <c r="E347" s="5">
        <f t="shared" si="57"/>
        <v>1588483.5103775507</v>
      </c>
      <c r="F347" s="24">
        <f t="shared" si="51"/>
        <v>2038.8583160626229</v>
      </c>
      <c r="G347" s="1">
        <f t="shared" si="52"/>
        <v>654.99419301020509</v>
      </c>
      <c r="H347" s="1">
        <f>18/12+0.5%*D347/12</f>
        <v>656.62746423785245</v>
      </c>
      <c r="I347" s="1">
        <f>(VLOOKUP(E347,'StashAway Pricing'!$A$2:$C$8,3,TRUE)+VLOOKUP(E347,'StashAway Pricing'!$A$2:$C$8,2,TRUE)*(E347-VLOOKUP(E347,'StashAway Pricing'!$A$2:$C$8,1,TRUE)))/12</f>
        <v>425.16391839625845</v>
      </c>
      <c r="J347" s="5">
        <f>F347+J346</f>
        <v>279696.35313485883</v>
      </c>
      <c r="K347" s="5">
        <f t="shared" si="58"/>
        <v>83242.926141747259</v>
      </c>
      <c r="L347" s="5">
        <f t="shared" si="59"/>
        <v>83411.165116134827</v>
      </c>
      <c r="M347" s="5">
        <f t="shared" si="60"/>
        <v>68584.735643083026</v>
      </c>
    </row>
    <row r="348" spans="1:13" x14ac:dyDescent="0.25">
      <c r="A348">
        <f t="shared" si="53"/>
        <v>335</v>
      </c>
      <c r="B348" s="5">
        <f t="shared" si="54"/>
        <v>1229392.7062696987</v>
      </c>
      <c r="C348" s="5">
        <f t="shared" si="55"/>
        <v>1581190.9993476043</v>
      </c>
      <c r="D348" s="5">
        <f t="shared" si="56"/>
        <v>1581510.8162774621</v>
      </c>
      <c r="E348" s="5">
        <f t="shared" si="57"/>
        <v>1598000.7640110422</v>
      </c>
      <c r="F348" s="24">
        <f t="shared" si="51"/>
        <v>2048.9878437828311</v>
      </c>
      <c r="G348" s="1">
        <f t="shared" si="52"/>
        <v>658.82958306150181</v>
      </c>
      <c r="H348" s="1">
        <f>18/12+0.5%*D348/12</f>
        <v>660.4628401156092</v>
      </c>
      <c r="I348" s="1">
        <f>(VLOOKUP(E348,'StashAway Pricing'!$A$2:$C$8,3,TRUE)+VLOOKUP(E348,'StashAway Pricing'!$A$2:$C$8,2,TRUE)*(E348-VLOOKUP(E348,'StashAway Pricing'!$A$2:$C$8,1,TRUE)))/12</f>
        <v>426.75012733517366</v>
      </c>
      <c r="J348" s="5">
        <f>F348+J347</f>
        <v>281745.34097864165</v>
      </c>
      <c r="K348" s="5">
        <f t="shared" si="58"/>
        <v>83901.755724808754</v>
      </c>
      <c r="L348" s="5">
        <f t="shared" si="59"/>
        <v>84071.627956250435</v>
      </c>
      <c r="M348" s="5">
        <f t="shared" si="60"/>
        <v>69011.485770418207</v>
      </c>
    </row>
    <row r="349" spans="1:13" x14ac:dyDescent="0.25">
      <c r="A349">
        <f t="shared" si="53"/>
        <v>336</v>
      </c>
      <c r="B349" s="5">
        <f t="shared" si="54"/>
        <v>1235490.6819572642</v>
      </c>
      <c r="C349" s="5">
        <f t="shared" si="55"/>
        <v>1590438.1247612808</v>
      </c>
      <c r="D349" s="5">
        <f t="shared" si="56"/>
        <v>1590757.9075187335</v>
      </c>
      <c r="E349" s="5">
        <f t="shared" si="57"/>
        <v>1607564.017703762</v>
      </c>
      <c r="F349" s="24">
        <f t="shared" si="51"/>
        <v>2059.1511365954407</v>
      </c>
      <c r="G349" s="1">
        <f t="shared" si="52"/>
        <v>662.68255198386703</v>
      </c>
      <c r="H349" s="1">
        <f>18/12+0.5%*D349/12</f>
        <v>664.31579479947231</v>
      </c>
      <c r="I349" s="1">
        <f>(VLOOKUP(E349,'StashAway Pricing'!$A$2:$C$8,3,TRUE)+VLOOKUP(E349,'StashAway Pricing'!$A$2:$C$8,2,TRUE)*(E349-VLOOKUP(E349,'StashAway Pricing'!$A$2:$C$8,1,TRUE)))/12</f>
        <v>428.34400295062704</v>
      </c>
      <c r="J349" s="5">
        <f>F349+J348</f>
        <v>283804.49211523711</v>
      </c>
      <c r="K349" s="5">
        <f t="shared" si="58"/>
        <v>84564.438276792614</v>
      </c>
      <c r="L349" s="5">
        <f t="shared" si="59"/>
        <v>84735.943751049912</v>
      </c>
      <c r="M349" s="5">
        <f t="shared" si="60"/>
        <v>69439.829773368838</v>
      </c>
    </row>
    <row r="350" spans="1:13" x14ac:dyDescent="0.25">
      <c r="A350">
        <f t="shared" si="53"/>
        <v>337</v>
      </c>
      <c r="B350" s="5">
        <f t="shared" si="54"/>
        <v>1241608.9842304548</v>
      </c>
      <c r="C350" s="5">
        <f t="shared" si="55"/>
        <v>1599727.6328331032</v>
      </c>
      <c r="D350" s="5">
        <f t="shared" si="56"/>
        <v>1600047.3812615275</v>
      </c>
      <c r="E350" s="5">
        <f t="shared" si="57"/>
        <v>1617173.4937893299</v>
      </c>
      <c r="F350" s="24">
        <f t="shared" si="51"/>
        <v>2069.3483070507577</v>
      </c>
      <c r="G350" s="1">
        <f t="shared" si="52"/>
        <v>666.55318034712639</v>
      </c>
      <c r="H350" s="1">
        <f>18/12+0.5%*D350/12</f>
        <v>668.1864088589698</v>
      </c>
      <c r="I350" s="1">
        <f>(VLOOKUP(E350,'StashAway Pricing'!$A$2:$C$8,3,TRUE)+VLOOKUP(E350,'StashAway Pricing'!$A$2:$C$8,2,TRUE)*(E350-VLOOKUP(E350,'StashAway Pricing'!$A$2:$C$8,1,TRUE)))/12</f>
        <v>429.94558229822161</v>
      </c>
      <c r="J350" s="5">
        <f>F350+J349</f>
        <v>285873.84042228787</v>
      </c>
      <c r="K350" s="5">
        <f t="shared" si="58"/>
        <v>85230.991457139738</v>
      </c>
      <c r="L350" s="5">
        <f t="shared" si="59"/>
        <v>85404.130159908877</v>
      </c>
      <c r="M350" s="5">
        <f t="shared" si="60"/>
        <v>69869.775355667065</v>
      </c>
    </row>
    <row r="351" spans="1:13" x14ac:dyDescent="0.25">
      <c r="A351">
        <f t="shared" si="53"/>
        <v>338</v>
      </c>
      <c r="B351" s="5">
        <f t="shared" si="54"/>
        <v>1247747.6808445561</v>
      </c>
      <c r="C351" s="5">
        <f t="shared" si="55"/>
        <v>1609059.7178169214</v>
      </c>
      <c r="D351" s="5">
        <f t="shared" si="56"/>
        <v>1609379.4317589761</v>
      </c>
      <c r="E351" s="5">
        <f t="shared" si="57"/>
        <v>1626829.4156759779</v>
      </c>
      <c r="F351" s="24">
        <f t="shared" si="51"/>
        <v>2079.5794680742601</v>
      </c>
      <c r="G351" s="1">
        <f t="shared" si="52"/>
        <v>670.441549090384</v>
      </c>
      <c r="H351" s="1">
        <f>18/12+0.5%*D351/12</f>
        <v>672.07476323290678</v>
      </c>
      <c r="I351" s="1">
        <f>(VLOOKUP(E351,'StashAway Pricing'!$A$2:$C$8,3,TRUE)+VLOOKUP(E351,'StashAway Pricing'!$A$2:$C$8,2,TRUE)*(E351-VLOOKUP(E351,'StashAway Pricing'!$A$2:$C$8,1,TRUE)))/12</f>
        <v>431.554902612663</v>
      </c>
      <c r="J351" s="5">
        <f>F351+J350</f>
        <v>287953.41989036213</v>
      </c>
      <c r="K351" s="5">
        <f t="shared" si="58"/>
        <v>85901.433006230116</v>
      </c>
      <c r="L351" s="5">
        <f t="shared" si="59"/>
        <v>86076.204923141777</v>
      </c>
      <c r="M351" s="5">
        <f t="shared" si="60"/>
        <v>70301.330258279733</v>
      </c>
    </row>
    <row r="352" spans="1:13" x14ac:dyDescent="0.25">
      <c r="A352">
        <f t="shared" si="53"/>
        <v>339</v>
      </c>
      <c r="B352" s="5">
        <f t="shared" si="54"/>
        <v>1253906.8397807044</v>
      </c>
      <c r="C352" s="5">
        <f t="shared" si="55"/>
        <v>1618434.5748569155</v>
      </c>
      <c r="D352" s="5">
        <f t="shared" si="56"/>
        <v>1618754.254154538</v>
      </c>
      <c r="E352" s="5">
        <f t="shared" si="57"/>
        <v>1636532.007851745</v>
      </c>
      <c r="F352" s="24">
        <f t="shared" si="51"/>
        <v>2089.8447329678406</v>
      </c>
      <c r="G352" s="1">
        <f t="shared" si="52"/>
        <v>674.34773952371484</v>
      </c>
      <c r="H352" s="1">
        <f>18/12+0.5%*D352/12</f>
        <v>675.9809392310575</v>
      </c>
      <c r="I352" s="1">
        <f>(VLOOKUP(E352,'StashAway Pricing'!$A$2:$C$8,3,TRUE)+VLOOKUP(E352,'StashAway Pricing'!$A$2:$C$8,2,TRUE)*(E352-VLOOKUP(E352,'StashAway Pricing'!$A$2:$C$8,1,TRUE)))/12</f>
        <v>433.1720013086242</v>
      </c>
      <c r="J352" s="5">
        <f>F352+J351</f>
        <v>290043.26462332997</v>
      </c>
      <c r="K352" s="5">
        <f t="shared" si="58"/>
        <v>86575.780745753829</v>
      </c>
      <c r="L352" s="5">
        <f t="shared" si="59"/>
        <v>86752.185862372833</v>
      </c>
      <c r="M352" s="5">
        <f t="shared" si="60"/>
        <v>70734.502259588364</v>
      </c>
    </row>
    <row r="353" spans="1:13" x14ac:dyDescent="0.25">
      <c r="A353">
        <f t="shared" si="53"/>
        <v>340</v>
      </c>
      <c r="B353" s="5">
        <f t="shared" si="54"/>
        <v>1260086.5292466399</v>
      </c>
      <c r="C353" s="5">
        <f t="shared" si="55"/>
        <v>1627852.3999916762</v>
      </c>
      <c r="D353" s="5">
        <f t="shared" si="56"/>
        <v>1628172.0444860794</v>
      </c>
      <c r="E353" s="5">
        <f t="shared" si="57"/>
        <v>1646281.4958896951</v>
      </c>
      <c r="F353" s="24">
        <f t="shared" si="51"/>
        <v>2100.1442154110669</v>
      </c>
      <c r="G353" s="1">
        <f t="shared" si="52"/>
        <v>678.2718333298651</v>
      </c>
      <c r="H353" s="1">
        <f>18/12+0.5%*D353/12</f>
        <v>679.90501853586636</v>
      </c>
      <c r="I353" s="1">
        <f>(VLOOKUP(E353,'StashAway Pricing'!$A$2:$C$8,3,TRUE)+VLOOKUP(E353,'StashAway Pricing'!$A$2:$C$8,2,TRUE)*(E353-VLOOKUP(E353,'StashAway Pricing'!$A$2:$C$8,1,TRUE)))/12</f>
        <v>434.79691598161588</v>
      </c>
      <c r="J353" s="5">
        <f>F353+J352</f>
        <v>292143.40883874102</v>
      </c>
      <c r="K353" s="5">
        <f t="shared" si="58"/>
        <v>87254.052579083698</v>
      </c>
      <c r="L353" s="5">
        <f t="shared" si="59"/>
        <v>87432.090880908698</v>
      </c>
      <c r="M353" s="5">
        <f t="shared" si="60"/>
        <v>71169.299175569977</v>
      </c>
    </row>
    <row r="354" spans="1:13" x14ac:dyDescent="0.25">
      <c r="A354">
        <f t="shared" si="53"/>
        <v>341</v>
      </c>
      <c r="B354" s="5">
        <f t="shared" si="54"/>
        <v>1266286.817677462</v>
      </c>
      <c r="C354" s="5">
        <f t="shared" si="55"/>
        <v>1637313.3901583045</v>
      </c>
      <c r="D354" s="5">
        <f t="shared" si="56"/>
        <v>1637632.9996899737</v>
      </c>
      <c r="E354" s="5">
        <f t="shared" si="57"/>
        <v>1656078.1064531617</v>
      </c>
      <c r="F354" s="24">
        <f t="shared" si="51"/>
        <v>2110.4780294624366</v>
      </c>
      <c r="G354" s="1">
        <f t="shared" si="52"/>
        <v>682.21391256596019</v>
      </c>
      <c r="H354" s="1">
        <f>18/12+0.5%*D354/12</f>
        <v>683.84708320415564</v>
      </c>
      <c r="I354" s="1">
        <f>(VLOOKUP(E354,'StashAway Pricing'!$A$2:$C$8,3,TRUE)+VLOOKUP(E354,'StashAway Pricing'!$A$2:$C$8,2,TRUE)*(E354-VLOOKUP(E354,'StashAway Pricing'!$A$2:$C$8,1,TRUE)))/12</f>
        <v>436.42968440886028</v>
      </c>
      <c r="J354" s="5">
        <f>F354+J353</f>
        <v>294253.88686820347</v>
      </c>
      <c r="K354" s="5">
        <f t="shared" si="58"/>
        <v>87936.266491649658</v>
      </c>
      <c r="L354" s="5">
        <f t="shared" si="59"/>
        <v>88115.937964112847</v>
      </c>
      <c r="M354" s="5">
        <f t="shared" si="60"/>
        <v>71605.72885997883</v>
      </c>
    </row>
    <row r="355" spans="1:13" x14ac:dyDescent="0.25">
      <c r="A355">
        <f t="shared" si="53"/>
        <v>342</v>
      </c>
      <c r="B355" s="5">
        <f t="shared" si="54"/>
        <v>1272507.7737363866</v>
      </c>
      <c r="C355" s="5">
        <f t="shared" si="55"/>
        <v>1646817.7431965298</v>
      </c>
      <c r="D355" s="5">
        <f t="shared" si="56"/>
        <v>1647137.3176052191</v>
      </c>
      <c r="E355" s="5">
        <f t="shared" si="57"/>
        <v>1665922.0673010184</v>
      </c>
      <c r="F355" s="24">
        <f t="shared" si="51"/>
        <v>2120.8462895606444</v>
      </c>
      <c r="G355" s="1">
        <f t="shared" si="52"/>
        <v>686.17405966522074</v>
      </c>
      <c r="H355" s="1">
        <f>18/12+0.5%*D355/12</f>
        <v>687.80721566884131</v>
      </c>
      <c r="I355" s="1">
        <f>(VLOOKUP(E355,'StashAway Pricing'!$A$2:$C$8,3,TRUE)+VLOOKUP(E355,'StashAway Pricing'!$A$2:$C$8,2,TRUE)*(E355-VLOOKUP(E355,'StashAway Pricing'!$A$2:$C$8,1,TRUE)))/12</f>
        <v>438.07034455016975</v>
      </c>
      <c r="J355" s="5">
        <f>F355+J354</f>
        <v>296374.73315776413</v>
      </c>
      <c r="K355" s="5">
        <f t="shared" si="58"/>
        <v>88622.440551314881</v>
      </c>
      <c r="L355" s="5">
        <f t="shared" si="59"/>
        <v>88803.74517978169</v>
      </c>
      <c r="M355" s="5">
        <f t="shared" si="60"/>
        <v>72043.799204529001</v>
      </c>
    </row>
    <row r="356" spans="1:13" x14ac:dyDescent="0.25">
      <c r="A356">
        <f t="shared" si="53"/>
        <v>343</v>
      </c>
      <c r="B356" s="5">
        <f t="shared" si="54"/>
        <v>1278749.4663155077</v>
      </c>
      <c r="C356" s="5">
        <f t="shared" si="55"/>
        <v>1656365.6578528469</v>
      </c>
      <c r="D356" s="5">
        <f t="shared" si="56"/>
        <v>1656685.1969775762</v>
      </c>
      <c r="E356" s="5">
        <f t="shared" si="57"/>
        <v>1675813.6072929732</v>
      </c>
      <c r="F356" s="24">
        <f t="shared" si="51"/>
        <v>2131.2491105258464</v>
      </c>
      <c r="G356" s="1">
        <f t="shared" si="52"/>
        <v>690.15235743868618</v>
      </c>
      <c r="H356" s="1">
        <f>18/12+0.5%*D356/12</f>
        <v>691.78549874065675</v>
      </c>
      <c r="I356" s="1">
        <f>(VLOOKUP(E356,'StashAway Pricing'!$A$2:$C$8,3,TRUE)+VLOOKUP(E356,'StashAway Pricing'!$A$2:$C$8,2,TRUE)*(E356-VLOOKUP(E356,'StashAway Pricing'!$A$2:$C$8,1,TRUE)))/12</f>
        <v>439.71893454882888</v>
      </c>
      <c r="J356" s="5">
        <f>F356+J355</f>
        <v>298505.98226828995</v>
      </c>
      <c r="K356" s="5">
        <f t="shared" si="58"/>
        <v>89312.592908753562</v>
      </c>
      <c r="L356" s="5">
        <f t="shared" si="59"/>
        <v>89495.530678522351</v>
      </c>
      <c r="M356" s="5">
        <f t="shared" si="60"/>
        <v>72483.518139077831</v>
      </c>
    </row>
    <row r="357" spans="1:13" x14ac:dyDescent="0.25">
      <c r="A357">
        <f t="shared" si="53"/>
        <v>344</v>
      </c>
      <c r="B357" s="5">
        <f t="shared" si="54"/>
        <v>1285011.9645365591</v>
      </c>
      <c r="C357" s="5">
        <f t="shared" si="55"/>
        <v>1665957.3337846724</v>
      </c>
      <c r="D357" s="5">
        <f t="shared" si="56"/>
        <v>1666276.8374637233</v>
      </c>
      <c r="E357" s="5">
        <f t="shared" si="57"/>
        <v>1685752.9563948892</v>
      </c>
      <c r="F357" s="24">
        <f t="shared" si="51"/>
        <v>2141.6866075609319</v>
      </c>
      <c r="G357" s="1">
        <f t="shared" si="52"/>
        <v>694.14888907694683</v>
      </c>
      <c r="H357" s="1">
        <f>18/12+0.5%*D357/12</f>
        <v>695.78201560988464</v>
      </c>
      <c r="I357" s="1">
        <f>(VLOOKUP(E357,'StashAway Pricing'!$A$2:$C$8,3,TRUE)+VLOOKUP(E357,'StashAway Pricing'!$A$2:$C$8,2,TRUE)*(E357-VLOOKUP(E357,'StashAway Pricing'!$A$2:$C$8,1,TRUE)))/12</f>
        <v>441.37549273248152</v>
      </c>
      <c r="J357" s="5">
        <f>F357+J356</f>
        <v>300647.66887585091</v>
      </c>
      <c r="K357" s="5">
        <f t="shared" si="58"/>
        <v>90006.741797830502</v>
      </c>
      <c r="L357" s="5">
        <f t="shared" si="59"/>
        <v>90191.312694132241</v>
      </c>
      <c r="M357" s="5">
        <f t="shared" si="60"/>
        <v>72924.893631810308</v>
      </c>
    </row>
    <row r="358" spans="1:13" x14ac:dyDescent="0.25">
      <c r="A358">
        <f t="shared" si="53"/>
        <v>345</v>
      </c>
      <c r="B358" s="5">
        <f t="shared" si="54"/>
        <v>1291295.337751681</v>
      </c>
      <c r="C358" s="5">
        <f t="shared" si="55"/>
        <v>1675592.9715645188</v>
      </c>
      <c r="D358" s="5">
        <f t="shared" si="56"/>
        <v>1675912.4396354319</v>
      </c>
      <c r="E358" s="5">
        <f t="shared" si="57"/>
        <v>1695740.3456841309</v>
      </c>
      <c r="F358" s="24">
        <f t="shared" si="51"/>
        <v>2152.1588962528017</v>
      </c>
      <c r="G358" s="1">
        <f t="shared" si="52"/>
        <v>698.16373815188274</v>
      </c>
      <c r="H358" s="1">
        <f>18/12+0.5%*D358/12</f>
        <v>699.79684984809671</v>
      </c>
      <c r="I358" s="1">
        <f>(VLOOKUP(E358,'StashAway Pricing'!$A$2:$C$8,3,TRUE)+VLOOKUP(E358,'StashAway Pricing'!$A$2:$C$8,2,TRUE)*(E358-VLOOKUP(E358,'StashAway Pricing'!$A$2:$C$8,1,TRUE)))/12</f>
        <v>443.04005761402186</v>
      </c>
      <c r="J358" s="5">
        <f>F358+J357</f>
        <v>302799.82777210372</v>
      </c>
      <c r="K358" s="5">
        <f t="shared" si="58"/>
        <v>90704.905535982383</v>
      </c>
      <c r="L358" s="5">
        <f t="shared" si="59"/>
        <v>90891.109543980332</v>
      </c>
      <c r="M358" s="5">
        <f t="shared" si="60"/>
        <v>73367.933689424332</v>
      </c>
    </row>
    <row r="359" spans="1:13" x14ac:dyDescent="0.25">
      <c r="A359">
        <f t="shared" si="53"/>
        <v>346</v>
      </c>
      <c r="B359" s="5">
        <f t="shared" si="54"/>
        <v>1297599.6555441865</v>
      </c>
      <c r="C359" s="5">
        <f t="shared" si="55"/>
        <v>1685272.7726841895</v>
      </c>
      <c r="D359" s="5">
        <f t="shared" si="56"/>
        <v>1685592.2049837608</v>
      </c>
      <c r="E359" s="5">
        <f t="shared" si="57"/>
        <v>1705776.0073549375</v>
      </c>
      <c r="F359" s="24">
        <f t="shared" si="51"/>
        <v>2162.6660925736442</v>
      </c>
      <c r="G359" s="1">
        <f t="shared" si="52"/>
        <v>702.19698861841232</v>
      </c>
      <c r="H359" s="1">
        <f>18/12+0.5%*D359/12</f>
        <v>703.83008540990033</v>
      </c>
      <c r="I359" s="1">
        <f>(VLOOKUP(E359,'StashAway Pricing'!$A$2:$C$8,3,TRUE)+VLOOKUP(E359,'StashAway Pricing'!$A$2:$C$8,2,TRUE)*(E359-VLOOKUP(E359,'StashAway Pricing'!$A$2:$C$8,1,TRUE)))/12</f>
        <v>444.71266789248961</v>
      </c>
      <c r="J359" s="5">
        <f>F359+J358</f>
        <v>304962.49386467738</v>
      </c>
      <c r="K359" s="5">
        <f t="shared" si="58"/>
        <v>91407.102524600792</v>
      </c>
      <c r="L359" s="5">
        <f t="shared" si="59"/>
        <v>91594.939629390239</v>
      </c>
      <c r="M359" s="5">
        <f t="shared" si="60"/>
        <v>73812.646357316815</v>
      </c>
    </row>
    <row r="360" spans="1:13" x14ac:dyDescent="0.25">
      <c r="A360">
        <f t="shared" si="53"/>
        <v>347</v>
      </c>
      <c r="B360" s="5">
        <f t="shared" si="54"/>
        <v>1303924.9877293336</v>
      </c>
      <c r="C360" s="5">
        <f t="shared" si="55"/>
        <v>1694996.9395589917</v>
      </c>
      <c r="D360" s="5">
        <f t="shared" si="56"/>
        <v>1695316.3359232696</v>
      </c>
      <c r="E360" s="5">
        <f t="shared" si="57"/>
        <v>1715860.1747238196</v>
      </c>
      <c r="F360" s="24">
        <f t="shared" si="51"/>
        <v>2173.2083128822228</v>
      </c>
      <c r="G360" s="1">
        <f t="shared" si="52"/>
        <v>706.24872481624652</v>
      </c>
      <c r="H360" s="1">
        <f>18/12+0.5%*D360/12</f>
        <v>707.88180663469575</v>
      </c>
      <c r="I360" s="1">
        <f>(VLOOKUP(E360,'StashAway Pricing'!$A$2:$C$8,3,TRUE)+VLOOKUP(E360,'StashAway Pricing'!$A$2:$C$8,2,TRUE)*(E360-VLOOKUP(E360,'StashAway Pricing'!$A$2:$C$8,1,TRUE)))/12</f>
        <v>446.39336245396993</v>
      </c>
      <c r="J360" s="5">
        <f>F360+J359</f>
        <v>307135.70217755961</v>
      </c>
      <c r="K360" s="5">
        <f t="shared" si="58"/>
        <v>92113.351249417043</v>
      </c>
      <c r="L360" s="5">
        <f t="shared" si="59"/>
        <v>92302.82143602494</v>
      </c>
      <c r="M360" s="5">
        <f t="shared" si="60"/>
        <v>74259.039719770779</v>
      </c>
    </row>
    <row r="361" spans="1:13" x14ac:dyDescent="0.25">
      <c r="A361">
        <f t="shared" si="53"/>
        <v>348</v>
      </c>
      <c r="B361" s="5">
        <f t="shared" si="54"/>
        <v>1310271.404355098</v>
      </c>
      <c r="C361" s="5">
        <f t="shared" si="55"/>
        <v>1704765.6755319703</v>
      </c>
      <c r="D361" s="5">
        <f t="shared" si="56"/>
        <v>1705085.0357962511</v>
      </c>
      <c r="E361" s="5">
        <f t="shared" si="57"/>
        <v>1725993.0822349845</v>
      </c>
      <c r="F361" s="24">
        <f t="shared" si="51"/>
        <v>2183.7856739251633</v>
      </c>
      <c r="G361" s="1">
        <f t="shared" si="52"/>
        <v>710.31903147165428</v>
      </c>
      <c r="H361" s="1">
        <f>18/12+0.5%*D361/12</f>
        <v>711.95209824843789</v>
      </c>
      <c r="I361" s="1">
        <f>(VLOOKUP(E361,'StashAway Pricing'!$A$2:$C$8,3,TRUE)+VLOOKUP(E361,'StashAway Pricing'!$A$2:$C$8,2,TRUE)*(E361-VLOOKUP(E361,'StashAway Pricing'!$A$2:$C$8,1,TRUE)))/12</f>
        <v>448.08218037249736</v>
      </c>
      <c r="J361" s="5">
        <f>F361+J360</f>
        <v>309319.4878514848</v>
      </c>
      <c r="K361" s="5">
        <f t="shared" si="58"/>
        <v>92823.670280888691</v>
      </c>
      <c r="L361" s="5">
        <f t="shared" si="59"/>
        <v>93014.773534273379</v>
      </c>
      <c r="M361" s="5">
        <f t="shared" si="60"/>
        <v>74707.121900143276</v>
      </c>
    </row>
    <row r="362" spans="1:13" x14ac:dyDescent="0.25">
      <c r="A362">
        <f t="shared" si="53"/>
        <v>349</v>
      </c>
      <c r="B362" s="5">
        <f t="shared" si="54"/>
        <v>1316638.9757029482</v>
      </c>
      <c r="C362" s="5">
        <f t="shared" si="55"/>
        <v>1714579.1848781584</v>
      </c>
      <c r="D362" s="5">
        <f t="shared" si="56"/>
        <v>1714898.5088769838</v>
      </c>
      <c r="E362" s="5">
        <f t="shared" si="57"/>
        <v>1736174.9654657869</v>
      </c>
      <c r="F362" s="24">
        <f t="shared" si="51"/>
        <v>2194.398292838247</v>
      </c>
      <c r="G362" s="1">
        <f t="shared" si="52"/>
        <v>714.40799369923263</v>
      </c>
      <c r="H362" s="1">
        <f>18/12+0.5%*D362/12</f>
        <v>716.0410453654099</v>
      </c>
      <c r="I362" s="1">
        <f>(VLOOKUP(E362,'StashAway Pricing'!$A$2:$C$8,3,TRUE)+VLOOKUP(E362,'StashAway Pricing'!$A$2:$C$8,2,TRUE)*(E362-VLOOKUP(E362,'StashAway Pricing'!$A$2:$C$8,1,TRUE)))/12</f>
        <v>449.77916091096449</v>
      </c>
      <c r="J362" s="5">
        <f>F362+J361</f>
        <v>311513.88614432304</v>
      </c>
      <c r="K362" s="5">
        <f t="shared" si="58"/>
        <v>93538.078274587926</v>
      </c>
      <c r="L362" s="5">
        <f t="shared" si="59"/>
        <v>93730.814579638783</v>
      </c>
      <c r="M362" s="5">
        <f t="shared" si="60"/>
        <v>75156.901061054246</v>
      </c>
    </row>
    <row r="363" spans="1:13" x14ac:dyDescent="0.25">
      <c r="A363">
        <f t="shared" si="53"/>
        <v>350</v>
      </c>
      <c r="B363" s="5">
        <f t="shared" si="54"/>
        <v>1323027.7722886244</v>
      </c>
      <c r="C363" s="5">
        <f t="shared" si="55"/>
        <v>1724437.6728088497</v>
      </c>
      <c r="D363" s="5">
        <f t="shared" si="56"/>
        <v>1724756.9603760031</v>
      </c>
      <c r="E363" s="5">
        <f t="shared" si="57"/>
        <v>1746406.0611322047</v>
      </c>
      <c r="F363" s="24">
        <f t="shared" si="51"/>
        <v>2205.0462871477075</v>
      </c>
      <c r="G363" s="1">
        <f t="shared" si="52"/>
        <v>718.51569700368736</v>
      </c>
      <c r="H363" s="1">
        <f>18/12+0.5%*D363/12</f>
        <v>720.14873349000129</v>
      </c>
      <c r="I363" s="1">
        <f>(VLOOKUP(E363,'StashAway Pricing'!$A$2:$C$8,3,TRUE)+VLOOKUP(E363,'StashAway Pricing'!$A$2:$C$8,2,TRUE)*(E363-VLOOKUP(E363,'StashAway Pricing'!$A$2:$C$8,1,TRUE)))/12</f>
        <v>451.48434352203412</v>
      </c>
      <c r="J363" s="5">
        <f>F363+J362</f>
        <v>313718.93243147078</v>
      </c>
      <c r="K363" s="5">
        <f t="shared" si="58"/>
        <v>94256.593971591617</v>
      </c>
      <c r="L363" s="5">
        <f t="shared" si="59"/>
        <v>94450.963313128785</v>
      </c>
      <c r="M363" s="5">
        <f t="shared" si="60"/>
        <v>75608.385404576286</v>
      </c>
    </row>
    <row r="364" spans="1:13" x14ac:dyDescent="0.25">
      <c r="A364">
        <f t="shared" si="53"/>
        <v>351</v>
      </c>
      <c r="B364" s="5">
        <f t="shared" si="54"/>
        <v>1329437.8648629196</v>
      </c>
      <c r="C364" s="5">
        <f t="shared" si="55"/>
        <v>1734341.3454758902</v>
      </c>
      <c r="D364" s="5">
        <f t="shared" si="56"/>
        <v>1734660.596444393</v>
      </c>
      <c r="E364" s="5">
        <f t="shared" si="57"/>
        <v>1756686.6070943435</v>
      </c>
      <c r="F364" s="24">
        <f t="shared" si="51"/>
        <v>2215.7297747715324</v>
      </c>
      <c r="G364" s="1">
        <f t="shared" si="52"/>
        <v>722.64222728162088</v>
      </c>
      <c r="H364" s="1">
        <f>18/12+0.5%*D364/12</f>
        <v>724.27524851849705</v>
      </c>
      <c r="I364" s="1">
        <f>(VLOOKUP(E364,'StashAway Pricing'!$A$2:$C$8,3,TRUE)+VLOOKUP(E364,'StashAway Pricing'!$A$2:$C$8,2,TRUE)*(E364-VLOOKUP(E364,'StashAway Pricing'!$A$2:$C$8,1,TRUE)))/12</f>
        <v>453.19776784905724</v>
      </c>
      <c r="J364" s="5">
        <f>F364+J363</f>
        <v>315934.66220624233</v>
      </c>
      <c r="K364" s="5">
        <f t="shared" si="58"/>
        <v>94979.236198873245</v>
      </c>
      <c r="L364" s="5">
        <f t="shared" si="59"/>
        <v>95175.238561647275</v>
      </c>
      <c r="M364" s="5">
        <f t="shared" si="60"/>
        <v>76061.583172425337</v>
      </c>
    </row>
    <row r="365" spans="1:13" x14ac:dyDescent="0.25">
      <c r="A365">
        <f t="shared" si="53"/>
        <v>352</v>
      </c>
      <c r="B365" s="5">
        <f t="shared" si="54"/>
        <v>1335869.3244124625</v>
      </c>
      <c r="C365" s="5">
        <f t="shared" si="55"/>
        <v>1744290.4099759879</v>
      </c>
      <c r="D365" s="5">
        <f t="shared" si="56"/>
        <v>1744609.6241780964</v>
      </c>
      <c r="E365" s="5">
        <f t="shared" si="57"/>
        <v>1767016.8423619659</v>
      </c>
      <c r="F365" s="24">
        <f t="shared" si="51"/>
        <v>2226.4488740207712</v>
      </c>
      <c r="G365" s="1">
        <f t="shared" si="52"/>
        <v>726.78767082332831</v>
      </c>
      <c r="H365" s="1">
        <f>18/12+0.5%*D365/12</f>
        <v>728.42067674087355</v>
      </c>
      <c r="I365" s="1">
        <f>(VLOOKUP(E365,'StashAway Pricing'!$A$2:$C$8,3,TRUE)+VLOOKUP(E365,'StashAway Pricing'!$A$2:$C$8,2,TRUE)*(E365-VLOOKUP(E365,'StashAway Pricing'!$A$2:$C$8,1,TRUE)))/12</f>
        <v>454.91947372699434</v>
      </c>
      <c r="J365" s="5">
        <f>F365+J364</f>
        <v>318161.1110802631</v>
      </c>
      <c r="K365" s="5">
        <f t="shared" si="58"/>
        <v>95706.023869696568</v>
      </c>
      <c r="L365" s="5">
        <f t="shared" si="59"/>
        <v>95903.659238388151</v>
      </c>
      <c r="M365" s="5">
        <f t="shared" si="60"/>
        <v>76516.502646152338</v>
      </c>
    </row>
    <row r="366" spans="1:13" x14ac:dyDescent="0.25">
      <c r="A366">
        <f t="shared" si="53"/>
        <v>353</v>
      </c>
      <c r="B366" s="5">
        <f t="shared" si="54"/>
        <v>1342322.222160504</v>
      </c>
      <c r="C366" s="5">
        <f t="shared" si="55"/>
        <v>1754285.0743550444</v>
      </c>
      <c r="D366" s="5">
        <f t="shared" si="56"/>
        <v>1754604.2516222459</v>
      </c>
      <c r="E366" s="5">
        <f t="shared" si="57"/>
        <v>1777397.0071000485</v>
      </c>
      <c r="F366" s="24">
        <f t="shared" si="51"/>
        <v>2237.2037036008401</v>
      </c>
      <c r="G366" s="1">
        <f t="shared" si="52"/>
        <v>730.95211431460177</v>
      </c>
      <c r="H366" s="1">
        <f>18/12+0.5%*D366/12</f>
        <v>732.5851048426025</v>
      </c>
      <c r="I366" s="1">
        <f>(VLOOKUP(E366,'StashAway Pricing'!$A$2:$C$8,3,TRUE)+VLOOKUP(E366,'StashAway Pricing'!$A$2:$C$8,2,TRUE)*(E366-VLOOKUP(E366,'StashAway Pricing'!$A$2:$C$8,1,TRUE)))/12</f>
        <v>456.64950118334144</v>
      </c>
      <c r="J366" s="5">
        <f>F366+J365</f>
        <v>320398.31478386396</v>
      </c>
      <c r="K366" s="5">
        <f t="shared" si="58"/>
        <v>96436.975984011166</v>
      </c>
      <c r="L366" s="5">
        <f t="shared" si="59"/>
        <v>96636.244343230748</v>
      </c>
      <c r="M366" s="5">
        <f t="shared" si="60"/>
        <v>76973.152147335684</v>
      </c>
    </row>
    <row r="367" spans="1:13" x14ac:dyDescent="0.25">
      <c r="A367">
        <f t="shared" si="53"/>
        <v>354</v>
      </c>
      <c r="B367" s="5">
        <f t="shared" si="54"/>
        <v>1348796.6295677053</v>
      </c>
      <c r="C367" s="5">
        <f t="shared" si="55"/>
        <v>1764325.5476125048</v>
      </c>
      <c r="D367" s="5">
        <f t="shared" si="56"/>
        <v>1764644.6877755143</v>
      </c>
      <c r="E367" s="5">
        <f t="shared" si="57"/>
        <v>1787827.3426343652</v>
      </c>
      <c r="F367" s="24">
        <f t="shared" si="51"/>
        <v>2247.9943826128424</v>
      </c>
      <c r="G367" s="1">
        <f t="shared" si="52"/>
        <v>735.13564483854361</v>
      </c>
      <c r="H367" s="1">
        <f>18/12+0.5%*D367/12</f>
        <v>736.76861990646432</v>
      </c>
      <c r="I367" s="1">
        <f>(VLOOKUP(E367,'StashAway Pricing'!$A$2:$C$8,3,TRUE)+VLOOKUP(E367,'StashAway Pricing'!$A$2:$C$8,2,TRUE)*(E367-VLOOKUP(E367,'StashAway Pricing'!$A$2:$C$8,1,TRUE)))/12</f>
        <v>458.38789043906087</v>
      </c>
      <c r="J367" s="5">
        <f>F367+J366</f>
        <v>322646.30916647677</v>
      </c>
      <c r="K367" s="5">
        <f t="shared" si="58"/>
        <v>97172.111628849714</v>
      </c>
      <c r="L367" s="5">
        <f t="shared" si="59"/>
        <v>97373.012963137211</v>
      </c>
      <c r="M367" s="5">
        <f t="shared" si="60"/>
        <v>77431.540037774743</v>
      </c>
    </row>
    <row r="368" spans="1:13" x14ac:dyDescent="0.25">
      <c r="A368">
        <f t="shared" si="53"/>
        <v>355</v>
      </c>
      <c r="B368" s="5">
        <f t="shared" si="54"/>
        <v>1355292.6183329308</v>
      </c>
      <c r="C368" s="5">
        <f t="shared" si="55"/>
        <v>1774412.0397057286</v>
      </c>
      <c r="D368" s="5">
        <f t="shared" si="56"/>
        <v>1774731.1425944853</v>
      </c>
      <c r="E368" s="5">
        <f t="shared" si="57"/>
        <v>1798308.0914570978</v>
      </c>
      <c r="F368" s="24">
        <f t="shared" si="51"/>
        <v>2258.8210305548851</v>
      </c>
      <c r="G368" s="1">
        <f t="shared" si="52"/>
        <v>739.33834987738692</v>
      </c>
      <c r="H368" s="1">
        <f>18/12+0.5%*D368/12</f>
        <v>740.97130941436887</v>
      </c>
      <c r="I368" s="1">
        <f>(VLOOKUP(E368,'StashAway Pricing'!$A$2:$C$8,3,TRUE)+VLOOKUP(E368,'StashAway Pricing'!$A$2:$C$8,2,TRUE)*(E368-VLOOKUP(E368,'StashAway Pricing'!$A$2:$C$8,1,TRUE)))/12</f>
        <v>460.1346819095163</v>
      </c>
      <c r="J368" s="5">
        <f>F368+J367</f>
        <v>324905.13019703166</v>
      </c>
      <c r="K368" s="5">
        <f t="shared" si="58"/>
        <v>97911.449978727105</v>
      </c>
      <c r="L368" s="5">
        <f t="shared" si="59"/>
        <v>98113.984272551577</v>
      </c>
      <c r="M368" s="5">
        <f t="shared" si="60"/>
        <v>77891.674719684263</v>
      </c>
    </row>
    <row r="369" spans="1:13" x14ac:dyDescent="0.25">
      <c r="A369">
        <f t="shared" si="53"/>
        <v>356</v>
      </c>
      <c r="B369" s="5">
        <f t="shared" si="54"/>
        <v>1361810.2603940405</v>
      </c>
      <c r="C369" s="5">
        <f t="shared" si="55"/>
        <v>1784544.7615543797</v>
      </c>
      <c r="D369" s="5">
        <f t="shared" si="56"/>
        <v>1784863.8269980431</v>
      </c>
      <c r="E369" s="5">
        <f t="shared" si="57"/>
        <v>1808839.4972324735</v>
      </c>
      <c r="F369" s="24">
        <f t="shared" si="51"/>
        <v>2269.6837673234008</v>
      </c>
      <c r="G369" s="1">
        <f t="shared" si="52"/>
        <v>743.56031731432495</v>
      </c>
      <c r="H369" s="1">
        <f>18/12+0.5%*D369/12</f>
        <v>745.19326124918462</v>
      </c>
      <c r="I369" s="1">
        <f>(VLOOKUP(E369,'StashAway Pricing'!$A$2:$C$8,3,TRUE)+VLOOKUP(E369,'StashAway Pricing'!$A$2:$C$8,2,TRUE)*(E369-VLOOKUP(E369,'StashAway Pricing'!$A$2:$C$8,1,TRUE)))/12</f>
        <v>461.88991620541225</v>
      </c>
      <c r="J369" s="5">
        <f>F369+J368</f>
        <v>327174.81396435504</v>
      </c>
      <c r="K369" s="5">
        <f t="shared" si="58"/>
        <v>98655.010296041437</v>
      </c>
      <c r="L369" s="5">
        <f t="shared" si="59"/>
        <v>98859.177533800757</v>
      </c>
      <c r="M369" s="5">
        <f t="shared" si="60"/>
        <v>78353.564635889677</v>
      </c>
    </row>
    <row r="370" spans="1:13" x14ac:dyDescent="0.25">
      <c r="A370">
        <f t="shared" si="53"/>
        <v>357</v>
      </c>
      <c r="B370" s="5">
        <f t="shared" si="54"/>
        <v>1368349.6279286873</v>
      </c>
      <c r="C370" s="5">
        <f t="shared" si="55"/>
        <v>1794723.9250448372</v>
      </c>
      <c r="D370" s="5">
        <f t="shared" si="56"/>
        <v>1795042.9528717839</v>
      </c>
      <c r="E370" s="5">
        <f t="shared" si="57"/>
        <v>1819421.8048024303</v>
      </c>
      <c r="F370" s="24">
        <f t="shared" si="51"/>
        <v>2280.5827132144791</v>
      </c>
      <c r="G370" s="1">
        <f t="shared" si="52"/>
        <v>747.80163543534889</v>
      </c>
      <c r="H370" s="1">
        <f>18/12+0.5%*D370/12</f>
        <v>749.43456369657667</v>
      </c>
      <c r="I370" s="1">
        <f>(VLOOKUP(E370,'StashAway Pricing'!$A$2:$C$8,3,TRUE)+VLOOKUP(E370,'StashAway Pricing'!$A$2:$C$8,2,TRUE)*(E370-VLOOKUP(E370,'StashAway Pricing'!$A$2:$C$8,1,TRUE)))/12</f>
        <v>463.65363413373842</v>
      </c>
      <c r="J370" s="5">
        <f>F370+J369</f>
        <v>329455.39667756954</v>
      </c>
      <c r="K370" s="5">
        <f t="shared" si="58"/>
        <v>99402.811931476783</v>
      </c>
      <c r="L370" s="5">
        <f t="shared" si="59"/>
        <v>99608.612097497331</v>
      </c>
      <c r="M370" s="5">
        <f t="shared" si="60"/>
        <v>78817.218270023412</v>
      </c>
    </row>
    <row r="371" spans="1:13" x14ac:dyDescent="0.25">
      <c r="A371">
        <f t="shared" si="53"/>
        <v>358</v>
      </c>
      <c r="B371" s="5">
        <f t="shared" si="54"/>
        <v>1374910.7933551162</v>
      </c>
      <c r="C371" s="5">
        <f t="shared" si="55"/>
        <v>1804949.7430346259</v>
      </c>
      <c r="D371" s="5">
        <f t="shared" si="56"/>
        <v>1805268.733072446</v>
      </c>
      <c r="E371" s="5">
        <f t="shared" si="57"/>
        <v>1830055.2601923086</v>
      </c>
      <c r="F371" s="24">
        <f t="shared" si="51"/>
        <v>2291.5179889251935</v>
      </c>
      <c r="G371" s="1">
        <f t="shared" si="52"/>
        <v>752.06239293109411</v>
      </c>
      <c r="H371" s="1">
        <f>18/12+0.5%*D371/12</f>
        <v>753.69530544685256</v>
      </c>
      <c r="I371" s="1">
        <f>(VLOOKUP(E371,'StashAway Pricing'!$A$2:$C$8,3,TRUE)+VLOOKUP(E371,'StashAway Pricing'!$A$2:$C$8,2,TRUE)*(E371-VLOOKUP(E371,'StashAway Pricing'!$A$2:$C$8,1,TRUE)))/12</f>
        <v>465.42587669871813</v>
      </c>
      <c r="J371" s="5">
        <f>F371+J370</f>
        <v>331746.91466649476</v>
      </c>
      <c r="K371" s="5">
        <f t="shared" si="58"/>
        <v>100154.87432440788</v>
      </c>
      <c r="L371" s="5">
        <f t="shared" si="59"/>
        <v>100362.30740294418</v>
      </c>
      <c r="M371" s="5">
        <f t="shared" si="60"/>
        <v>79282.64414672213</v>
      </c>
    </row>
    <row r="372" spans="1:13" x14ac:dyDescent="0.25">
      <c r="A372">
        <f t="shared" si="53"/>
        <v>359</v>
      </c>
      <c r="B372" s="5">
        <f t="shared" si="54"/>
        <v>1381493.8293329666</v>
      </c>
      <c r="C372" s="5">
        <f t="shared" si="55"/>
        <v>1815222.4293568677</v>
      </c>
      <c r="D372" s="5">
        <f t="shared" si="56"/>
        <v>1815541.3814323612</v>
      </c>
      <c r="E372" s="5">
        <f t="shared" si="57"/>
        <v>1840740.1106165713</v>
      </c>
      <c r="F372" s="24">
        <f t="shared" si="51"/>
        <v>2302.4897155549443</v>
      </c>
      <c r="G372" s="1">
        <f t="shared" si="52"/>
        <v>756.34267889869488</v>
      </c>
      <c r="H372" s="1">
        <f>18/12+0.5%*D372/12</f>
        <v>757.97557559681718</v>
      </c>
      <c r="I372" s="1">
        <f>(VLOOKUP(E372,'StashAway Pricing'!$A$2:$C$8,3,TRUE)+VLOOKUP(E372,'StashAway Pricing'!$A$2:$C$8,2,TRUE)*(E372-VLOOKUP(E372,'StashAway Pricing'!$A$2:$C$8,1,TRUE)))/12</f>
        <v>467.20668510276187</v>
      </c>
      <c r="J372" s="5">
        <f>F372+J371</f>
        <v>334049.40438204969</v>
      </c>
      <c r="K372" s="5">
        <f t="shared" si="58"/>
        <v>100911.21700330658</v>
      </c>
      <c r="L372" s="5">
        <f t="shared" si="59"/>
        <v>101120.282978541</v>
      </c>
      <c r="M372" s="5">
        <f t="shared" si="60"/>
        <v>79749.850831824893</v>
      </c>
    </row>
    <row r="373" spans="1:13" x14ac:dyDescent="0.25">
      <c r="A373">
        <f t="shared" si="53"/>
        <v>360</v>
      </c>
      <c r="B373" s="5">
        <f t="shared" si="54"/>
        <v>1388098.8087640763</v>
      </c>
      <c r="C373" s="5">
        <f t="shared" si="55"/>
        <v>1825542.1988247531</v>
      </c>
      <c r="D373" s="5">
        <f t="shared" si="56"/>
        <v>1825861.1127639259</v>
      </c>
      <c r="E373" s="5">
        <f t="shared" si="57"/>
        <v>1851476.6044845511</v>
      </c>
      <c r="F373" s="24">
        <f t="shared" si="51"/>
        <v>2313.4980146067942</v>
      </c>
      <c r="G373" s="1">
        <f t="shared" si="52"/>
        <v>760.64258284364712</v>
      </c>
      <c r="H373" s="1">
        <f>18/12+0.5%*D373/12</f>
        <v>762.27546365163573</v>
      </c>
      <c r="I373" s="1">
        <f>(VLOOKUP(E373,'StashAway Pricing'!$A$2:$C$8,3,TRUE)+VLOOKUP(E373,'StashAway Pricing'!$A$2:$C$8,2,TRUE)*(E373-VLOOKUP(E373,'StashAway Pricing'!$A$2:$C$8,1,TRUE)))/12</f>
        <v>468.99610074742515</v>
      </c>
      <c r="J373" s="5">
        <f>F373+J372</f>
        <v>336362.90239665646</v>
      </c>
      <c r="K373" s="5">
        <f t="shared" si="58"/>
        <v>101671.85958615023</v>
      </c>
      <c r="L373" s="5">
        <f t="shared" si="59"/>
        <v>101882.55844219263</v>
      </c>
      <c r="M373" s="5">
        <f t="shared" si="60"/>
        <v>80218.846932572313</v>
      </c>
    </row>
    <row r="374" spans="1:13" x14ac:dyDescent="0.25">
      <c r="B374" s="5"/>
      <c r="C374" s="5"/>
      <c r="D374" s="5"/>
      <c r="E374" s="5"/>
      <c r="F374" s="24"/>
      <c r="G374" s="1"/>
      <c r="H374" s="1"/>
      <c r="I374" s="1"/>
      <c r="J374" s="5"/>
      <c r="K374" s="5"/>
      <c r="L374" s="5"/>
      <c r="M374" s="5"/>
    </row>
    <row r="375" spans="1:13" x14ac:dyDescent="0.25">
      <c r="B375" s="5"/>
      <c r="C375" s="5"/>
      <c r="D375" s="5"/>
      <c r="E375" s="5"/>
      <c r="F375" s="24"/>
      <c r="G375" s="1"/>
      <c r="H375" s="1"/>
      <c r="I375" s="1"/>
      <c r="J375" s="5"/>
      <c r="K375" s="5"/>
      <c r="L375" s="5"/>
      <c r="M375" s="5"/>
    </row>
    <row r="376" spans="1:13" x14ac:dyDescent="0.25">
      <c r="B376" s="5"/>
      <c r="C376" s="5"/>
      <c r="D376" s="5"/>
      <c r="E376" s="5"/>
      <c r="F376" s="24"/>
      <c r="G376" s="1"/>
      <c r="H376" s="1"/>
      <c r="I376" s="1"/>
      <c r="J376" s="5"/>
      <c r="K376" s="5"/>
      <c r="L376" s="5"/>
      <c r="M376" s="5"/>
    </row>
    <row r="377" spans="1:13" x14ac:dyDescent="0.25">
      <c r="B377" s="5"/>
      <c r="C377" s="5"/>
      <c r="D377" s="5"/>
      <c r="E377" s="5"/>
      <c r="F377" s="24"/>
      <c r="G377" s="1"/>
      <c r="H377" s="1"/>
      <c r="I377" s="1"/>
      <c r="J377" s="5"/>
      <c r="K377" s="5"/>
      <c r="L377" s="5"/>
      <c r="M377" s="5"/>
    </row>
    <row r="378" spans="1:13" x14ac:dyDescent="0.25">
      <c r="B378" s="5"/>
      <c r="C378" s="5"/>
      <c r="D378" s="5"/>
      <c r="E378" s="5"/>
      <c r="F378" s="24"/>
      <c r="G378" s="1"/>
      <c r="H378" s="1"/>
      <c r="I378" s="1"/>
      <c r="J378" s="5"/>
      <c r="K378" s="5"/>
      <c r="L378" s="5"/>
      <c r="M378" s="5"/>
    </row>
    <row r="379" spans="1:13" x14ac:dyDescent="0.25">
      <c r="B379" s="5"/>
      <c r="C379" s="5"/>
      <c r="D379" s="5"/>
      <c r="E379" s="5"/>
      <c r="F379" s="24"/>
      <c r="G379" s="1"/>
      <c r="H379" s="1"/>
      <c r="I379" s="1"/>
      <c r="J379" s="5"/>
      <c r="K379" s="5"/>
      <c r="L379" s="5"/>
      <c r="M379" s="5"/>
    </row>
    <row r="380" spans="1:13" x14ac:dyDescent="0.25">
      <c r="B380" s="5"/>
      <c r="C380" s="5"/>
      <c r="D380" s="5"/>
      <c r="E380" s="5"/>
      <c r="F380" s="24"/>
      <c r="G380" s="1"/>
      <c r="H380" s="1"/>
      <c r="I380" s="1"/>
      <c r="J380" s="5"/>
      <c r="K380" s="5"/>
      <c r="L380" s="5"/>
      <c r="M380" s="5"/>
    </row>
    <row r="381" spans="1:13" x14ac:dyDescent="0.25">
      <c r="B381" s="5"/>
      <c r="C381" s="5"/>
      <c r="D381" s="5"/>
      <c r="E381" s="5"/>
      <c r="F381" s="24"/>
      <c r="G381" s="1"/>
      <c r="H381" s="1"/>
      <c r="I381" s="1"/>
      <c r="J381" s="5"/>
      <c r="K381" s="5"/>
      <c r="L381" s="5"/>
      <c r="M381" s="5"/>
    </row>
    <row r="382" spans="1:13" x14ac:dyDescent="0.25">
      <c r="B382" s="5"/>
      <c r="C382" s="5"/>
      <c r="D382" s="5"/>
      <c r="E382" s="5"/>
      <c r="F382" s="24"/>
      <c r="G382" s="1"/>
      <c r="H382" s="1"/>
      <c r="I382" s="1"/>
      <c r="J382" s="5"/>
      <c r="K382" s="5"/>
      <c r="L382" s="5"/>
      <c r="M382" s="5"/>
    </row>
    <row r="383" spans="1:13" x14ac:dyDescent="0.25">
      <c r="B383" s="5"/>
      <c r="C383" s="5"/>
      <c r="D383" s="5"/>
      <c r="E383" s="5"/>
      <c r="F383" s="24"/>
      <c r="G383" s="1"/>
      <c r="H383" s="1"/>
      <c r="I383" s="1"/>
      <c r="J383" s="5"/>
      <c r="K383" s="5"/>
      <c r="L383" s="5"/>
      <c r="M383" s="5"/>
    </row>
    <row r="384" spans="1:13" x14ac:dyDescent="0.25">
      <c r="B384" s="5"/>
      <c r="C384" s="5"/>
      <c r="D384" s="5"/>
      <c r="E384" s="5"/>
      <c r="F384" s="24"/>
      <c r="G384" s="1"/>
      <c r="H384" s="1"/>
      <c r="I384" s="1"/>
      <c r="J384" s="5"/>
      <c r="K384" s="5"/>
      <c r="L384" s="5"/>
      <c r="M384" s="5"/>
    </row>
    <row r="385" spans="2:13" x14ac:dyDescent="0.25">
      <c r="B385" s="5"/>
      <c r="C385" s="5"/>
      <c r="D385" s="5"/>
      <c r="E385" s="5"/>
      <c r="F385" s="24"/>
      <c r="G385" s="1"/>
      <c r="H385" s="1"/>
      <c r="I385" s="1"/>
      <c r="J385" s="5"/>
      <c r="K385" s="5"/>
      <c r="L385" s="5"/>
      <c r="M385" s="5"/>
    </row>
    <row r="386" spans="2:13" x14ac:dyDescent="0.25">
      <c r="B386" s="5"/>
      <c r="C386" s="5"/>
      <c r="D386" s="5"/>
      <c r="E386" s="5"/>
      <c r="F386" s="24"/>
      <c r="G386" s="1"/>
      <c r="H386" s="1"/>
      <c r="I386" s="1"/>
      <c r="J386" s="5"/>
      <c r="K386" s="5"/>
      <c r="L386" s="5"/>
      <c r="M386" s="5"/>
    </row>
    <row r="387" spans="2:13" x14ac:dyDescent="0.25">
      <c r="B387" s="5"/>
      <c r="C387" s="5"/>
      <c r="D387" s="5"/>
      <c r="E387" s="5"/>
      <c r="F387" s="24"/>
      <c r="G387" s="1"/>
      <c r="H387" s="1"/>
      <c r="I387" s="1"/>
      <c r="J387" s="5"/>
      <c r="K387" s="5"/>
      <c r="L387" s="5"/>
      <c r="M387" s="5"/>
    </row>
    <row r="388" spans="2:13" x14ac:dyDescent="0.25">
      <c r="B388" s="5"/>
      <c r="C388" s="5"/>
      <c r="D388" s="5"/>
      <c r="E388" s="5"/>
      <c r="F388" s="24"/>
      <c r="G388" s="1"/>
      <c r="H388" s="1"/>
      <c r="I388" s="1"/>
      <c r="J388" s="5"/>
      <c r="K388" s="5"/>
      <c r="L388" s="5"/>
      <c r="M388" s="5"/>
    </row>
    <row r="389" spans="2:13" x14ac:dyDescent="0.25">
      <c r="B389" s="5"/>
      <c r="C389" s="5"/>
      <c r="D389" s="5"/>
      <c r="E389" s="5"/>
      <c r="F389" s="24"/>
      <c r="G389" s="1"/>
      <c r="H389" s="1"/>
      <c r="I389" s="1"/>
      <c r="J389" s="5"/>
      <c r="K389" s="5"/>
      <c r="L389" s="5"/>
      <c r="M389" s="5"/>
    </row>
    <row r="390" spans="2:13" x14ac:dyDescent="0.25">
      <c r="B390" s="5"/>
      <c r="C390" s="5"/>
      <c r="D390" s="5"/>
      <c r="E390" s="5"/>
      <c r="F390" s="24"/>
      <c r="G390" s="1"/>
      <c r="H390" s="1"/>
      <c r="I390" s="1"/>
      <c r="J390" s="5"/>
      <c r="K390" s="5"/>
      <c r="L390" s="5"/>
      <c r="M390" s="5"/>
    </row>
    <row r="391" spans="2:13" x14ac:dyDescent="0.25">
      <c r="B391" s="5"/>
      <c r="C391" s="5"/>
      <c r="D391" s="5"/>
      <c r="E391" s="5"/>
      <c r="F391" s="24"/>
      <c r="G391" s="1"/>
      <c r="H391" s="1"/>
      <c r="I391" s="1"/>
      <c r="J391" s="5"/>
      <c r="K391" s="5"/>
      <c r="L391" s="5"/>
      <c r="M391" s="5"/>
    </row>
    <row r="392" spans="2:13" x14ac:dyDescent="0.25">
      <c r="B392" s="5"/>
      <c r="C392" s="5"/>
      <c r="D392" s="5"/>
      <c r="E392" s="5"/>
      <c r="F392" s="24"/>
      <c r="G392" s="1"/>
      <c r="H392" s="1"/>
      <c r="I392" s="1"/>
      <c r="J392" s="5"/>
      <c r="K392" s="5"/>
      <c r="L392" s="5"/>
      <c r="M392" s="5"/>
    </row>
    <row r="393" spans="2:13" x14ac:dyDescent="0.25">
      <c r="B393" s="5"/>
      <c r="C393" s="5"/>
      <c r="D393" s="5"/>
      <c r="E393" s="5"/>
      <c r="F393" s="24"/>
      <c r="G393" s="1"/>
      <c r="H393" s="1"/>
      <c r="I393" s="1"/>
      <c r="J393" s="5"/>
      <c r="K393" s="5"/>
      <c r="L393" s="5"/>
      <c r="M393" s="5"/>
    </row>
    <row r="394" spans="2:13" x14ac:dyDescent="0.25">
      <c r="B394" s="5"/>
      <c r="C394" s="5"/>
      <c r="D394" s="5"/>
      <c r="E394" s="5"/>
      <c r="F394" s="24"/>
      <c r="G394" s="1"/>
      <c r="H394" s="1"/>
      <c r="I394" s="1"/>
      <c r="J394" s="5"/>
      <c r="K394" s="5"/>
      <c r="L394" s="5"/>
      <c r="M394" s="5"/>
    </row>
    <row r="395" spans="2:13" x14ac:dyDescent="0.25">
      <c r="B395" s="5"/>
      <c r="C395" s="5"/>
      <c r="D395" s="5"/>
      <c r="E395" s="5"/>
      <c r="F395" s="24"/>
      <c r="G395" s="1"/>
      <c r="H395" s="1"/>
      <c r="I395" s="1"/>
      <c r="J395" s="5"/>
      <c r="K395" s="5"/>
      <c r="L395" s="5"/>
      <c r="M395" s="5"/>
    </row>
    <row r="396" spans="2:13" x14ac:dyDescent="0.25">
      <c r="B396" s="5"/>
      <c r="C396" s="5"/>
      <c r="D396" s="5"/>
      <c r="E396" s="5"/>
      <c r="F396" s="24"/>
      <c r="G396" s="1"/>
      <c r="H396" s="1"/>
      <c r="I396" s="1"/>
      <c r="J396" s="5"/>
      <c r="K396" s="5"/>
      <c r="L396" s="5"/>
      <c r="M396" s="5"/>
    </row>
    <row r="397" spans="2:13" x14ac:dyDescent="0.25">
      <c r="B397" s="5"/>
      <c r="C397" s="5"/>
      <c r="D397" s="5"/>
      <c r="E397" s="5"/>
      <c r="F397" s="24"/>
      <c r="G397" s="1"/>
      <c r="H397" s="1"/>
      <c r="I397" s="1"/>
      <c r="J397" s="5"/>
      <c r="K397" s="5"/>
      <c r="L397" s="5"/>
      <c r="M397" s="5"/>
    </row>
    <row r="398" spans="2:13" x14ac:dyDescent="0.25">
      <c r="B398" s="5"/>
      <c r="C398" s="5"/>
      <c r="D398" s="5"/>
      <c r="E398" s="5"/>
      <c r="F398" s="24"/>
      <c r="G398" s="1"/>
      <c r="H398" s="1"/>
      <c r="I398" s="1"/>
      <c r="J398" s="5"/>
      <c r="K398" s="5"/>
      <c r="L398" s="5"/>
      <c r="M398" s="5"/>
    </row>
    <row r="399" spans="2:13" x14ac:dyDescent="0.25">
      <c r="B399" s="5"/>
      <c r="C399" s="5"/>
      <c r="D399" s="5"/>
      <c r="E399" s="5"/>
      <c r="F399" s="24"/>
      <c r="G399" s="1"/>
      <c r="H399" s="1"/>
      <c r="I399" s="1"/>
      <c r="J399" s="5"/>
      <c r="K399" s="5"/>
      <c r="L399" s="5"/>
      <c r="M399" s="5"/>
    </row>
    <row r="400" spans="2:13" x14ac:dyDescent="0.25">
      <c r="B400" s="5"/>
      <c r="C400" s="5"/>
      <c r="D400" s="5"/>
      <c r="E400" s="5"/>
      <c r="F400" s="24"/>
      <c r="G400" s="1"/>
      <c r="H400" s="1"/>
      <c r="I400" s="1"/>
      <c r="J400" s="5"/>
      <c r="K400" s="5"/>
      <c r="L400" s="5"/>
      <c r="M400" s="5"/>
    </row>
    <row r="401" spans="2:13" x14ac:dyDescent="0.25">
      <c r="B401" s="5"/>
      <c r="C401" s="5"/>
      <c r="D401" s="5"/>
      <c r="E401" s="5"/>
      <c r="F401" s="24"/>
      <c r="G401" s="1"/>
      <c r="H401" s="1"/>
      <c r="I401" s="1"/>
      <c r="J401" s="5"/>
      <c r="K401" s="5"/>
      <c r="L401" s="5"/>
      <c r="M401" s="5"/>
    </row>
    <row r="402" spans="2:13" x14ac:dyDescent="0.25">
      <c r="B402" s="5"/>
      <c r="C402" s="5"/>
      <c r="D402" s="5"/>
      <c r="E402" s="5"/>
      <c r="F402" s="24"/>
      <c r="G402" s="1"/>
      <c r="H402" s="1"/>
      <c r="I402" s="1"/>
      <c r="J402" s="5"/>
      <c r="K402" s="5"/>
      <c r="L402" s="5"/>
      <c r="M402" s="5"/>
    </row>
    <row r="403" spans="2:13" x14ac:dyDescent="0.25">
      <c r="B403" s="5"/>
      <c r="C403" s="5"/>
      <c r="D403" s="5"/>
      <c r="E403" s="5"/>
      <c r="F403" s="24"/>
      <c r="G403" s="1"/>
      <c r="H403" s="1"/>
      <c r="I403" s="1"/>
      <c r="J403" s="5"/>
      <c r="K403" s="5"/>
      <c r="L403" s="5"/>
      <c r="M403" s="5"/>
    </row>
    <row r="404" spans="2:13" x14ac:dyDescent="0.25">
      <c r="B404" s="5"/>
      <c r="C404" s="5"/>
      <c r="D404" s="5"/>
      <c r="E404" s="5"/>
      <c r="F404" s="24"/>
      <c r="G404" s="1"/>
      <c r="H404" s="1"/>
      <c r="I404" s="1"/>
      <c r="J404" s="5"/>
      <c r="K404" s="5"/>
      <c r="L404" s="5"/>
      <c r="M404" s="5"/>
    </row>
    <row r="405" spans="2:13" x14ac:dyDescent="0.25">
      <c r="B405" s="5"/>
      <c r="C405" s="5"/>
      <c r="D405" s="5"/>
      <c r="E405" s="5"/>
      <c r="F405" s="24"/>
      <c r="G405" s="1"/>
      <c r="H405" s="1"/>
      <c r="I405" s="1"/>
      <c r="J405" s="5"/>
      <c r="K405" s="5"/>
      <c r="L405" s="5"/>
      <c r="M405" s="5"/>
    </row>
    <row r="406" spans="2:13" x14ac:dyDescent="0.25">
      <c r="B406" s="5"/>
      <c r="C406" s="5"/>
      <c r="D406" s="5"/>
      <c r="E406" s="5"/>
      <c r="F406" s="24"/>
      <c r="G406" s="1"/>
      <c r="H406" s="1"/>
      <c r="I406" s="1"/>
      <c r="J406" s="5"/>
      <c r="K406" s="5"/>
      <c r="L406" s="5"/>
      <c r="M406" s="5"/>
    </row>
    <row r="407" spans="2:13" x14ac:dyDescent="0.25">
      <c r="B407" s="5"/>
      <c r="C407" s="5"/>
      <c r="D407" s="5"/>
      <c r="E407" s="5"/>
      <c r="F407" s="24"/>
      <c r="G407" s="1"/>
      <c r="H407" s="1"/>
      <c r="I407" s="1"/>
      <c r="J407" s="5"/>
      <c r="K407" s="5"/>
      <c r="L407" s="5"/>
      <c r="M407" s="5"/>
    </row>
    <row r="408" spans="2:13" x14ac:dyDescent="0.25">
      <c r="B408" s="5"/>
      <c r="C408" s="5"/>
      <c r="D408" s="5"/>
      <c r="E408" s="5"/>
      <c r="F408" s="24"/>
      <c r="G408" s="1"/>
      <c r="H408" s="1"/>
      <c r="I408" s="1"/>
      <c r="J408" s="5"/>
      <c r="K408" s="5"/>
      <c r="L408" s="5"/>
      <c r="M408" s="5"/>
    </row>
    <row r="409" spans="2:13" x14ac:dyDescent="0.25">
      <c r="B409" s="5"/>
      <c r="C409" s="5"/>
      <c r="D409" s="5"/>
      <c r="E409" s="5"/>
      <c r="F409" s="24"/>
      <c r="G409" s="1"/>
      <c r="H409" s="1"/>
      <c r="I409" s="1"/>
      <c r="J409" s="5"/>
      <c r="K409" s="5"/>
      <c r="L409" s="5"/>
      <c r="M409" s="5"/>
    </row>
    <row r="410" spans="2:13" x14ac:dyDescent="0.25">
      <c r="B410" s="5"/>
      <c r="C410" s="5"/>
      <c r="D410" s="5"/>
      <c r="E410" s="5"/>
      <c r="F410" s="24"/>
      <c r="G410" s="1"/>
      <c r="H410" s="1"/>
      <c r="I410" s="1"/>
      <c r="J410" s="5"/>
      <c r="K410" s="5"/>
      <c r="L410" s="5"/>
      <c r="M410" s="5"/>
    </row>
    <row r="411" spans="2:13" x14ac:dyDescent="0.25">
      <c r="B411" s="5"/>
      <c r="C411" s="5"/>
      <c r="D411" s="5"/>
      <c r="E411" s="5"/>
      <c r="F411" s="24"/>
      <c r="G411" s="1"/>
      <c r="H411" s="1"/>
      <c r="I411" s="1"/>
      <c r="J411" s="5"/>
      <c r="K411" s="5"/>
      <c r="L411" s="5"/>
      <c r="M411" s="5"/>
    </row>
    <row r="412" spans="2:13" x14ac:dyDescent="0.25">
      <c r="B412" s="5"/>
      <c r="C412" s="5"/>
      <c r="D412" s="5"/>
      <c r="E412" s="5"/>
      <c r="F412" s="24"/>
      <c r="G412" s="1"/>
      <c r="H412" s="1"/>
      <c r="I412" s="1"/>
      <c r="J412" s="5"/>
      <c r="K412" s="5"/>
      <c r="L412" s="5"/>
      <c r="M412" s="5"/>
    </row>
    <row r="413" spans="2:13" x14ac:dyDescent="0.25">
      <c r="B413" s="5"/>
      <c r="C413" s="5"/>
      <c r="D413" s="5"/>
      <c r="E413" s="5"/>
      <c r="F413" s="24"/>
      <c r="G413" s="1"/>
      <c r="H413" s="1"/>
      <c r="I413" s="1"/>
      <c r="J413" s="5"/>
      <c r="K413" s="5"/>
      <c r="L413" s="5"/>
      <c r="M413" s="5"/>
    </row>
    <row r="414" spans="2:13" x14ac:dyDescent="0.25">
      <c r="B414" s="5"/>
      <c r="C414" s="5"/>
      <c r="D414" s="5"/>
      <c r="E414" s="5"/>
      <c r="F414" s="24"/>
      <c r="G414" s="1"/>
      <c r="H414" s="1"/>
      <c r="I414" s="1"/>
      <c r="J414" s="5"/>
      <c r="K414" s="5"/>
      <c r="L414" s="5"/>
      <c r="M414" s="5"/>
    </row>
    <row r="415" spans="2:13" x14ac:dyDescent="0.25">
      <c r="B415" s="5"/>
      <c r="C415" s="5"/>
      <c r="D415" s="5"/>
      <c r="E415" s="5"/>
      <c r="F415" s="24"/>
      <c r="G415" s="1"/>
      <c r="H415" s="1"/>
      <c r="I415" s="1"/>
      <c r="J415" s="5"/>
      <c r="K415" s="5"/>
      <c r="L415" s="5"/>
      <c r="M415" s="5"/>
    </row>
    <row r="416" spans="2:13" x14ac:dyDescent="0.25">
      <c r="B416" s="5"/>
      <c r="C416" s="5"/>
      <c r="D416" s="5"/>
      <c r="E416" s="5"/>
      <c r="F416" s="24"/>
      <c r="G416" s="1"/>
      <c r="H416" s="1"/>
      <c r="I416" s="1"/>
      <c r="J416" s="5"/>
      <c r="K416" s="5"/>
      <c r="L416" s="5"/>
      <c r="M416" s="5"/>
    </row>
    <row r="417" spans="2:13" x14ac:dyDescent="0.25">
      <c r="B417" s="5"/>
      <c r="C417" s="5"/>
      <c r="D417" s="5"/>
      <c r="E417" s="5"/>
      <c r="F417" s="24"/>
      <c r="G417" s="1"/>
      <c r="H417" s="1"/>
      <c r="I417" s="1"/>
      <c r="J417" s="5"/>
      <c r="K417" s="5"/>
      <c r="L417" s="5"/>
      <c r="M417" s="5"/>
    </row>
    <row r="418" spans="2:13" x14ac:dyDescent="0.25">
      <c r="B418" s="5"/>
      <c r="C418" s="5"/>
      <c r="D418" s="5"/>
      <c r="E418" s="5"/>
      <c r="F418" s="24"/>
      <c r="G418" s="1"/>
      <c r="H418" s="1"/>
      <c r="I418" s="1"/>
      <c r="J418" s="5"/>
      <c r="K418" s="5"/>
      <c r="L418" s="5"/>
      <c r="M418" s="5"/>
    </row>
    <row r="419" spans="2:13" x14ac:dyDescent="0.25">
      <c r="B419" s="5"/>
      <c r="C419" s="5"/>
      <c r="D419" s="5"/>
      <c r="E419" s="5"/>
      <c r="F419" s="24"/>
      <c r="G419" s="1"/>
      <c r="H419" s="1"/>
      <c r="I419" s="1"/>
      <c r="J419" s="5"/>
      <c r="K419" s="5"/>
      <c r="L419" s="5"/>
      <c r="M419" s="5"/>
    </row>
    <row r="420" spans="2:13" x14ac:dyDescent="0.25">
      <c r="B420" s="5"/>
      <c r="C420" s="5"/>
      <c r="D420" s="5"/>
      <c r="E420" s="5"/>
      <c r="F420" s="24"/>
      <c r="G420" s="1"/>
      <c r="H420" s="1"/>
      <c r="I420" s="1"/>
      <c r="J420" s="5"/>
      <c r="K420" s="5"/>
      <c r="L420" s="5"/>
      <c r="M420" s="5"/>
    </row>
    <row r="421" spans="2:13" x14ac:dyDescent="0.25">
      <c r="B421" s="5"/>
      <c r="C421" s="5"/>
      <c r="D421" s="5"/>
      <c r="E421" s="5"/>
      <c r="F421" s="24"/>
      <c r="G421" s="1"/>
      <c r="H421" s="1"/>
      <c r="I421" s="1"/>
      <c r="J421" s="5"/>
      <c r="K421" s="5"/>
      <c r="L421" s="5"/>
      <c r="M421" s="5"/>
    </row>
    <row r="422" spans="2:13" x14ac:dyDescent="0.25">
      <c r="B422" s="5"/>
      <c r="C422" s="5"/>
      <c r="D422" s="5"/>
      <c r="E422" s="5"/>
      <c r="F422" s="24"/>
      <c r="G422" s="1"/>
      <c r="H422" s="1"/>
      <c r="I422" s="1"/>
      <c r="J422" s="5"/>
      <c r="K422" s="5"/>
      <c r="L422" s="5"/>
      <c r="M422" s="5"/>
    </row>
    <row r="423" spans="2:13" x14ac:dyDescent="0.25">
      <c r="B423" s="5"/>
      <c r="C423" s="5"/>
      <c r="D423" s="5"/>
      <c r="E423" s="5"/>
      <c r="F423" s="24"/>
      <c r="G423" s="1"/>
      <c r="H423" s="1"/>
      <c r="I423" s="1"/>
      <c r="J423" s="5"/>
      <c r="K423" s="5"/>
      <c r="L423" s="5"/>
      <c r="M423" s="5"/>
    </row>
    <row r="424" spans="2:13" x14ac:dyDescent="0.25">
      <c r="B424" s="5"/>
      <c r="C424" s="5"/>
      <c r="D424" s="5"/>
      <c r="E424" s="5"/>
      <c r="F424" s="24"/>
      <c r="G424" s="1"/>
      <c r="H424" s="1"/>
      <c r="I424" s="1"/>
      <c r="J424" s="5"/>
      <c r="K424" s="5"/>
      <c r="L424" s="5"/>
      <c r="M424" s="5"/>
    </row>
    <row r="425" spans="2:13" x14ac:dyDescent="0.25">
      <c r="B425" s="5"/>
      <c r="C425" s="5"/>
      <c r="D425" s="5"/>
      <c r="E425" s="5"/>
      <c r="F425" s="24"/>
      <c r="G425" s="1"/>
      <c r="H425" s="1"/>
      <c r="I425" s="1"/>
      <c r="J425" s="5"/>
      <c r="K425" s="5"/>
      <c r="L425" s="5"/>
      <c r="M425" s="5"/>
    </row>
    <row r="426" spans="2:13" x14ac:dyDescent="0.25">
      <c r="B426" s="5"/>
      <c r="C426" s="5"/>
      <c r="D426" s="5"/>
      <c r="E426" s="5"/>
      <c r="F426" s="24"/>
      <c r="G426" s="1"/>
      <c r="H426" s="1"/>
      <c r="I426" s="1"/>
      <c r="J426" s="5"/>
      <c r="K426" s="5"/>
      <c r="L426" s="5"/>
      <c r="M426" s="5"/>
    </row>
    <row r="427" spans="2:13" x14ac:dyDescent="0.25">
      <c r="B427" s="5"/>
      <c r="C427" s="5"/>
      <c r="D427" s="5"/>
      <c r="E427" s="5"/>
      <c r="F427" s="24"/>
      <c r="G427" s="1"/>
      <c r="H427" s="1"/>
      <c r="I427" s="1"/>
      <c r="J427" s="5"/>
      <c r="K427" s="5"/>
      <c r="L427" s="5"/>
      <c r="M427" s="5"/>
    </row>
    <row r="428" spans="2:13" x14ac:dyDescent="0.25">
      <c r="B428" s="5"/>
      <c r="C428" s="5"/>
      <c r="D428" s="5"/>
      <c r="E428" s="5"/>
      <c r="F428" s="24"/>
      <c r="G428" s="1"/>
      <c r="H428" s="1"/>
      <c r="I428" s="1"/>
      <c r="J428" s="5"/>
      <c r="K428" s="5"/>
      <c r="L428" s="5"/>
      <c r="M428" s="5"/>
    </row>
    <row r="429" spans="2:13" x14ac:dyDescent="0.25">
      <c r="B429" s="5"/>
      <c r="C429" s="5"/>
      <c r="D429" s="5"/>
      <c r="E429" s="5"/>
      <c r="F429" s="24"/>
      <c r="G429" s="1"/>
      <c r="H429" s="1"/>
      <c r="I429" s="1"/>
      <c r="J429" s="5"/>
      <c r="K429" s="5"/>
      <c r="L429" s="5"/>
      <c r="M429" s="5"/>
    </row>
    <row r="430" spans="2:13" x14ac:dyDescent="0.25">
      <c r="B430" s="5"/>
      <c r="C430" s="5"/>
      <c r="D430" s="5"/>
      <c r="E430" s="5"/>
      <c r="F430" s="24"/>
      <c r="G430" s="1"/>
      <c r="H430" s="1"/>
      <c r="I430" s="1"/>
      <c r="J430" s="5"/>
      <c r="K430" s="5"/>
      <c r="L430" s="5"/>
      <c r="M430" s="5"/>
    </row>
    <row r="431" spans="2:13" x14ac:dyDescent="0.25">
      <c r="B431" s="5"/>
      <c r="C431" s="5"/>
      <c r="D431" s="5"/>
      <c r="E431" s="5"/>
      <c r="F431" s="24"/>
      <c r="G431" s="1"/>
      <c r="H431" s="1"/>
      <c r="I431" s="1"/>
      <c r="J431" s="5"/>
      <c r="K431" s="5"/>
      <c r="L431" s="5"/>
      <c r="M431" s="5"/>
    </row>
    <row r="432" spans="2:13" x14ac:dyDescent="0.25">
      <c r="B432" s="5"/>
      <c r="C432" s="5"/>
      <c r="D432" s="5"/>
      <c r="E432" s="5"/>
      <c r="F432" s="24"/>
      <c r="G432" s="1"/>
      <c r="H432" s="1"/>
      <c r="I432" s="1"/>
      <c r="J432" s="5"/>
      <c r="K432" s="5"/>
      <c r="L432" s="5"/>
      <c r="M432" s="5"/>
    </row>
    <row r="433" spans="1:13" x14ac:dyDescent="0.25">
      <c r="B433" s="5"/>
      <c r="C433" s="5"/>
      <c r="D433" s="5"/>
      <c r="E433" s="5"/>
      <c r="F433" s="24"/>
      <c r="G433" s="1"/>
      <c r="H433" s="1"/>
      <c r="I433" s="1"/>
      <c r="J433" s="5"/>
      <c r="K433" s="5"/>
      <c r="L433" s="5"/>
      <c r="M433" s="5"/>
    </row>
    <row r="434" spans="1:13" x14ac:dyDescent="0.25">
      <c r="A434" s="3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B01A1-D8C3-4D4B-8CDC-EDCAF365AFD8}">
  <dimension ref="A3:H11"/>
  <sheetViews>
    <sheetView workbookViewId="0">
      <selection activeCell="E11" sqref="E11"/>
    </sheetView>
  </sheetViews>
  <sheetFormatPr defaultRowHeight="15" x14ac:dyDescent="0.25"/>
  <cols>
    <col min="1" max="1" width="13.28515625" bestFit="1" customWidth="1"/>
    <col min="2" max="2" width="13.28515625" customWidth="1"/>
    <col min="3" max="5" width="12.5703125" style="12" customWidth="1"/>
    <col min="6" max="6" width="3.7109375" customWidth="1"/>
    <col min="7" max="7" width="12.85546875" customWidth="1"/>
    <col min="8" max="8" width="13.140625" customWidth="1"/>
    <col min="10" max="10" width="13.28515625" bestFit="1" customWidth="1"/>
    <col min="11" max="11" width="9.5703125" bestFit="1" customWidth="1"/>
  </cols>
  <sheetData>
    <row r="3" spans="1:8" ht="60" x14ac:dyDescent="0.25">
      <c r="A3" s="14" t="s">
        <v>2</v>
      </c>
      <c r="B3" s="14" t="s">
        <v>15</v>
      </c>
      <c r="C3" s="14" t="s">
        <v>0</v>
      </c>
      <c r="D3" s="14" t="s">
        <v>3</v>
      </c>
      <c r="E3" s="15" t="s">
        <v>1</v>
      </c>
      <c r="G3" s="8" t="s">
        <v>13</v>
      </c>
      <c r="H3" s="8" t="s">
        <v>14</v>
      </c>
    </row>
    <row r="4" spans="1:8" x14ac:dyDescent="0.25">
      <c r="A4" s="5">
        <v>10000</v>
      </c>
      <c r="B4" s="5">
        <f>2%*A4</f>
        <v>200</v>
      </c>
      <c r="C4" s="9">
        <f>1%*A4</f>
        <v>100</v>
      </c>
      <c r="D4" s="10">
        <f>18+0.5%*A4</f>
        <v>68</v>
      </c>
      <c r="E4" s="11">
        <f>0.8%*A4</f>
        <v>80</v>
      </c>
      <c r="G4" s="6">
        <f>E4-MIN(C4:D4)</f>
        <v>12</v>
      </c>
      <c r="H4" s="5">
        <f>G4/12</f>
        <v>1</v>
      </c>
    </row>
    <row r="5" spans="1:8" x14ac:dyDescent="0.25">
      <c r="A5" s="5">
        <v>30000</v>
      </c>
      <c r="B5" s="5">
        <f t="shared" ref="B5:B11" si="0">2%*A5</f>
        <v>600</v>
      </c>
      <c r="C5" s="9">
        <f>0.7%*A5</f>
        <v>209.99999999999997</v>
      </c>
      <c r="D5" s="10">
        <f t="shared" ref="D5:D11" si="1">18+0.5%*A5</f>
        <v>168</v>
      </c>
      <c r="E5" s="11">
        <f>'StashAway Pricing'!C3+(+A5-'StashAway Pricing'!A3)*'StashAway Pricing'!B3</f>
        <v>235</v>
      </c>
      <c r="G5" s="6">
        <f t="shared" ref="G5:G11" si="2">E5-MIN(C5:D5)</f>
        <v>67</v>
      </c>
      <c r="H5" s="5">
        <f t="shared" ref="H5:H11" si="3">G5/12</f>
        <v>5.583333333333333</v>
      </c>
    </row>
    <row r="6" spans="1:8" x14ac:dyDescent="0.25">
      <c r="A6" s="5">
        <v>50000</v>
      </c>
      <c r="B6" s="5">
        <f t="shared" si="0"/>
        <v>1000</v>
      </c>
      <c r="C6" s="9">
        <f t="shared" ref="C6" si="4">0.7%*A6</f>
        <v>349.99999999999994</v>
      </c>
      <c r="D6" s="10">
        <f t="shared" si="1"/>
        <v>268</v>
      </c>
      <c r="E6" s="11">
        <f>'StashAway Pricing'!C4</f>
        <v>375</v>
      </c>
      <c r="G6" s="6">
        <f t="shared" si="2"/>
        <v>107</v>
      </c>
      <c r="H6" s="5">
        <f t="shared" si="3"/>
        <v>8.9166666666666661</v>
      </c>
    </row>
    <row r="7" spans="1:8" x14ac:dyDescent="0.25">
      <c r="A7" s="5">
        <v>100000</v>
      </c>
      <c r="B7" s="5">
        <f t="shared" si="0"/>
        <v>2000</v>
      </c>
      <c r="C7" s="9">
        <f>0.5%*A7</f>
        <v>500</v>
      </c>
      <c r="D7" s="10">
        <f t="shared" si="1"/>
        <v>518</v>
      </c>
      <c r="E7" s="11">
        <f>'StashAway Pricing'!C5</f>
        <v>675</v>
      </c>
      <c r="G7" s="6">
        <f t="shared" si="2"/>
        <v>175</v>
      </c>
      <c r="H7" s="5">
        <f t="shared" si="3"/>
        <v>14.583333333333334</v>
      </c>
    </row>
    <row r="8" spans="1:8" x14ac:dyDescent="0.25">
      <c r="A8" s="5">
        <f>250000</f>
        <v>250000</v>
      </c>
      <c r="B8" s="5">
        <f t="shared" si="0"/>
        <v>5000</v>
      </c>
      <c r="C8" s="9">
        <f>0.5%*A8</f>
        <v>1250</v>
      </c>
      <c r="D8" s="10">
        <f t="shared" si="1"/>
        <v>1268</v>
      </c>
      <c r="E8" s="11">
        <f>'StashAway Pricing'!C6</f>
        <v>1425</v>
      </c>
      <c r="G8" s="6">
        <f t="shared" si="2"/>
        <v>175</v>
      </c>
      <c r="H8" s="5">
        <f t="shared" si="3"/>
        <v>14.583333333333334</v>
      </c>
    </row>
    <row r="9" spans="1:8" x14ac:dyDescent="0.25">
      <c r="A9" s="5">
        <v>500000</v>
      </c>
      <c r="B9" s="5">
        <f t="shared" si="0"/>
        <v>10000</v>
      </c>
      <c r="C9" s="9">
        <f t="shared" ref="C9:C11" si="5">0.5%*A9</f>
        <v>2500</v>
      </c>
      <c r="D9" s="10">
        <f t="shared" si="1"/>
        <v>2518</v>
      </c>
      <c r="E9" s="11">
        <f>'StashAway Pricing'!C7</f>
        <v>2425</v>
      </c>
      <c r="G9" s="6">
        <f t="shared" si="2"/>
        <v>-75</v>
      </c>
      <c r="H9" s="5">
        <f t="shared" si="3"/>
        <v>-6.25</v>
      </c>
    </row>
    <row r="10" spans="1:8" x14ac:dyDescent="0.25">
      <c r="A10" s="5">
        <v>1000000</v>
      </c>
      <c r="B10" s="5">
        <f t="shared" si="0"/>
        <v>20000</v>
      </c>
      <c r="C10" s="9">
        <f t="shared" si="5"/>
        <v>5000</v>
      </c>
      <c r="D10" s="10">
        <f t="shared" si="1"/>
        <v>5018</v>
      </c>
      <c r="E10" s="11">
        <f>'StashAway Pricing'!C8</f>
        <v>3925</v>
      </c>
      <c r="G10" s="6">
        <f t="shared" si="2"/>
        <v>-1075</v>
      </c>
      <c r="H10" s="5">
        <f t="shared" si="3"/>
        <v>-89.583333333333329</v>
      </c>
    </row>
    <row r="11" spans="1:8" x14ac:dyDescent="0.25">
      <c r="A11" s="5">
        <v>2000000</v>
      </c>
      <c r="B11" s="5">
        <f t="shared" si="0"/>
        <v>40000</v>
      </c>
      <c r="C11" s="9">
        <f t="shared" si="5"/>
        <v>10000</v>
      </c>
      <c r="D11" s="10">
        <f t="shared" si="1"/>
        <v>10018</v>
      </c>
      <c r="E11" s="11">
        <f>E10+'StashAway Pricing'!B8*(A11-'StashAway Pricing'!A8)</f>
        <v>5925</v>
      </c>
      <c r="G11" s="6">
        <f t="shared" si="2"/>
        <v>-4075</v>
      </c>
      <c r="H11" s="5">
        <f t="shared" si="3"/>
        <v>-339.58333333333331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4F6FC-C990-435E-AB36-BE8485B7050D}">
  <dimension ref="A1:H8"/>
  <sheetViews>
    <sheetView workbookViewId="0">
      <selection activeCell="F9" sqref="F5:H9"/>
    </sheetView>
  </sheetViews>
  <sheetFormatPr defaultRowHeight="15" x14ac:dyDescent="0.25"/>
  <cols>
    <col min="1" max="2" width="10.5703125" bestFit="1" customWidth="1"/>
    <col min="3" max="3" width="9.5703125" bestFit="1" customWidth="1"/>
  </cols>
  <sheetData>
    <row r="1" spans="1:8" x14ac:dyDescent="0.25">
      <c r="A1" t="s">
        <v>28</v>
      </c>
      <c r="B1" t="s">
        <v>29</v>
      </c>
      <c r="C1" t="s">
        <v>30</v>
      </c>
    </row>
    <row r="2" spans="1:8" x14ac:dyDescent="0.25">
      <c r="A2">
        <v>0</v>
      </c>
      <c r="B2" s="3">
        <v>8.0000000000000002E-3</v>
      </c>
    </row>
    <row r="3" spans="1:8" x14ac:dyDescent="0.25">
      <c r="A3" s="5">
        <v>25000</v>
      </c>
      <c r="B3" s="4">
        <f t="shared" ref="B3:B8" si="0">B2-0.1%</f>
        <v>7.0000000000000001E-3</v>
      </c>
      <c r="C3" s="2">
        <f>B2*A3</f>
        <v>200</v>
      </c>
    </row>
    <row r="4" spans="1:8" x14ac:dyDescent="0.25">
      <c r="A4" s="5">
        <v>50000</v>
      </c>
      <c r="B4" s="4">
        <f t="shared" si="0"/>
        <v>6.0000000000000001E-3</v>
      </c>
      <c r="C4" s="2">
        <f>C3+(A4-A3)*B3</f>
        <v>375</v>
      </c>
    </row>
    <row r="5" spans="1:8" x14ac:dyDescent="0.25">
      <c r="A5" s="5">
        <v>100000</v>
      </c>
      <c r="B5" s="4">
        <f t="shared" si="0"/>
        <v>5.0000000000000001E-3</v>
      </c>
      <c r="C5" s="2">
        <f>C4+(A5-A4)*B4</f>
        <v>675</v>
      </c>
    </row>
    <row r="6" spans="1:8" x14ac:dyDescent="0.25">
      <c r="A6" s="5">
        <v>250000</v>
      </c>
      <c r="B6" s="4">
        <f t="shared" si="0"/>
        <v>4.0000000000000001E-3</v>
      </c>
      <c r="C6" s="2">
        <f>C5+(A6-A5)*B5</f>
        <v>1425</v>
      </c>
    </row>
    <row r="7" spans="1:8" x14ac:dyDescent="0.25">
      <c r="A7" s="5">
        <v>500000</v>
      </c>
      <c r="B7" s="4">
        <f t="shared" si="0"/>
        <v>3.0000000000000001E-3</v>
      </c>
      <c r="C7" s="2">
        <f>C6+(A7-A6)*B6</f>
        <v>2425</v>
      </c>
    </row>
    <row r="8" spans="1:8" x14ac:dyDescent="0.25">
      <c r="A8" s="5">
        <v>1000000</v>
      </c>
      <c r="B8" s="4">
        <f t="shared" si="0"/>
        <v>2E-3</v>
      </c>
      <c r="C8" s="2">
        <f>C7+(A8-A7)*B7</f>
        <v>3925</v>
      </c>
      <c r="H8" s="3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Lifetime comparison</vt:lpstr>
      <vt:lpstr>Static Comparison</vt:lpstr>
      <vt:lpstr>StashAway Pricing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</dc:creator>
  <cp:lastModifiedBy>Michele</cp:lastModifiedBy>
  <dcterms:created xsi:type="dcterms:W3CDTF">2018-03-22T01:19:02Z</dcterms:created>
  <dcterms:modified xsi:type="dcterms:W3CDTF">2018-05-03T04:32:38Z</dcterms:modified>
</cp:coreProperties>
</file>